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0" i="1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<sst xmlns="http://schemas.openxmlformats.org/spreadsheetml/2006/main" count="36" uniqueCount="35">
  <si>
    <t>Отчет № 9. 19.09.2024 16:22:57</t>
  </si>
  <si>
    <t>Итоговый финансовый отчет о поступлении и расходовании средств избирательного фонда  кандидата
Герасимов Александр Валерьевич                     № 40810810440070001423
№ 9040/00116 Среднерусский банк ПАО Сбербанк Московская обл., г. Реутов, проспект Юбилейный, 24/7, пом.нежилое №1
 </t>
  </si>
  <si>
    <t>Выборы депутатов  Совета  депутатов городского округа Реутов Московской области</t>
  </si>
  <si>
    <t>Московская область</t>
  </si>
  <si>
    <t>Пятимандатный №5 (№ 5)</t>
  </si>
  <si>
    <t>По состоянию на 18.09.2024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</si>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</sst>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abSelected="1" topLeftCell="A34" workbookViewId="0">
      <selection activeCell="A40" sqref="A40"/>
    </sheetView>
  </sheetViews>
  <sheetFormatPr defaultRowHeight="15"/>
  <cols>
    <col min="1" max="1" width="10.7109375" customWidth="1"/>
    <col min="2" max="4" width="22.140625" customWidth="1"/>
    <col min="5" max="5" width="55.42578125" customWidth="1"/>
  </cols>
  <sheetData>
    <row r="1" spans="1:5" ht="15" customHeight="1">
      <c r="E1" s="1" t="s">
        <v>0</v>
      </c>
    </row>
    <row r="2" spans="1:5" ht="296.64999999999998" customHeight="1">
      <c r="A2" s="2" t="s">
        <v>1</v>
      </c>
      <c r="B2" s="2"/>
      <c r="C2" s="2"/>
      <c r="D2" s="2"/>
      <c r="E2" s="2"/>
    </row>
    <row r="3" spans="1:5" ht="15.75">
      <c r="A3" s="3" t="s">
        <v>2</v>
      </c>
      <c r="B3" s="3"/>
      <c r="C3" s="3"/>
      <c r="D3" s="3"/>
      <c r="E3" s="3"/>
    </row>
    <row r="4" spans="1:5" ht="15.75">
      <c r="A4" s="3" t="s">
        <v>3</v>
      </c>
      <c r="B4" s="3"/>
      <c r="C4" s="3"/>
      <c r="D4" s="3"/>
      <c r="E4" s="3"/>
    </row>
    <row r="5" spans="1:5" ht="15.75">
      <c r="A5" s="3" t="s">
        <v>4</v>
      </c>
      <c r="B5" s="3"/>
      <c r="C5" s="3"/>
      <c r="D5" s="3"/>
      <c r="E5" s="3"/>
    </row>
    <row r="6" spans="1:5">
      <c r="E6" s="4" t="s">
        <v>5</v>
      </c>
    </row>
    <row r="7" spans="1:5">
      <c r="E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7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38.25">
      <c r="A11" s="11" t="s">
        <v>7</v>
      </c>
      <c r="B11" s="12" t="str">
        <f>"Поступило средств в избирательный фонд, всего"</f>
        <v>Поступило средств в избирательный фонд, всего</v>
      </c>
      <c r="C11" s="13" t="str">
        <f>"10"</f>
        <v>10</v>
      </c>
      <c r="D11" s="14" t="str">
        <f>"20000"</f>
        <v>20000</v>
      </c>
      <c r="E11" s="12" t="str">
        <f>""</f>
        <v/>
      </c>
    </row>
    <row r="12" spans="1:5" ht="51">
      <c r="A12" s="11" t="s">
        <v>8</v>
      </c>
      <c r="B12" s="12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3" t="str">
        <f>"20"</f>
        <v>20</v>
      </c>
      <c r="D12" s="14" t="str">
        <f>"20000"</f>
        <v>20000</v>
      </c>
      <c r="E12" s="12" t="str">
        <f>""</f>
        <v/>
      </c>
    </row>
    <row r="13" spans="1:5" ht="51">
      <c r="A13" s="11" t="s">
        <v>9</v>
      </c>
      <c r="B13" s="12" t="str">
        <f>"Собственные средства / кандидата / избирательного объединения"</f>
        <v>Собственные средства / кандидата / избирательного объединения</v>
      </c>
      <c r="C13" s="13" t="str">
        <f>"30"</f>
        <v>30</v>
      </c>
      <c r="D13" s="14" t="str">
        <f>"20000"</f>
        <v>20000</v>
      </c>
      <c r="E13" s="12" t="str">
        <f>""</f>
        <v/>
      </c>
    </row>
    <row r="14" spans="1:5" ht="51">
      <c r="A14" s="11" t="s">
        <v>10</v>
      </c>
      <c r="B14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3" t="str">
        <f>"40"</f>
        <v>40</v>
      </c>
      <c r="D14" s="14" t="str">
        <f>"0"</f>
        <v>0</v>
      </c>
      <c r="E14" s="12" t="str">
        <f>""</f>
        <v/>
      </c>
    </row>
    <row r="15" spans="1:5" ht="38.25">
      <c r="A15" s="11" t="s">
        <v>11</v>
      </c>
      <c r="B15" s="12" t="str">
        <f>"Добровольные пожертвования гражданина"</f>
        <v>Добровольные пожертвования гражданина</v>
      </c>
      <c r="C15" s="13" t="str">
        <f>"50"</f>
        <v>50</v>
      </c>
      <c r="D15" s="14" t="str">
        <f>"0"</f>
        <v>0</v>
      </c>
      <c r="E15" s="12" t="str">
        <f>""</f>
        <v/>
      </c>
    </row>
    <row r="16" spans="1:5" ht="38.25">
      <c r="A16" s="11" t="s">
        <v>12</v>
      </c>
      <c r="B16" s="12" t="str">
        <f>"Добровольные пожертвования юридического лица"</f>
        <v>Добровольные пожертвования юридического лица</v>
      </c>
      <c r="C16" s="13" t="str">
        <f>"60"</f>
        <v>60</v>
      </c>
      <c r="D16" s="14" t="str">
        <f>"0"</f>
        <v>0</v>
      </c>
      <c r="E16" s="12" t="str">
        <f>""</f>
        <v/>
      </c>
    </row>
    <row r="17" spans="1:5" ht="127.5">
      <c r="A17" s="11" t="s">
        <v>13</v>
      </c>
      <c r="B17" s="12" t="str">
        <f>"Поступило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области»"</f>
        <v>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</v>
      </c>
      <c r="C17" s="13" t="str">
        <f>"70"</f>
        <v>70</v>
      </c>
      <c r="D17" s="14" t="str">
        <f>"0"</f>
        <v>0</v>
      </c>
      <c r="E17" s="12" t="str">
        <f>""</f>
        <v/>
      </c>
    </row>
    <row r="18" spans="1:5" ht="102">
      <c r="A18" s="11" t="s">
        <v>14</v>
      </c>
      <c r="B18" s="12" t="str">
        <f>"Собственные средства кандидата / избирательного объединения/ средства, выделенные кандидату выдвинувшим его избирательным объединением"</f>
        <v>Собственные средства кандидата / избирательного объединения/ средства, выделенные кандидату выдвинувшим его избирательным объединением</v>
      </c>
      <c r="C18" s="13" t="str">
        <f>"80"</f>
        <v>80</v>
      </c>
      <c r="D18" s="14" t="str">
        <f>"0"</f>
        <v>0</v>
      </c>
      <c r="E18" s="12" t="str">
        <f>""</f>
        <v/>
      </c>
    </row>
    <row r="19" spans="1:5">
      <c r="A19" s="11" t="s">
        <v>15</v>
      </c>
      <c r="B19" s="12" t="str">
        <f>"Средства гражданина"</f>
        <v>Средства гражданина</v>
      </c>
      <c r="C19" s="13" t="str">
        <f>"90"</f>
        <v>90</v>
      </c>
      <c r="D19" s="14" t="str">
        <f>"0"</f>
        <v>0</v>
      </c>
      <c r="E19" s="12" t="str">
        <f>""</f>
        <v/>
      </c>
    </row>
    <row r="20" spans="1:5" ht="25.5">
      <c r="A20" s="11" t="s">
        <v>16</v>
      </c>
      <c r="B20" s="12" t="str">
        <f>"Средства юридического лица"</f>
        <v>Средства юридического лица</v>
      </c>
      <c r="C20" s="13" t="str">
        <f>"100"</f>
        <v>100</v>
      </c>
      <c r="D20" s="14" t="str">
        <f>"0"</f>
        <v>0</v>
      </c>
      <c r="E20" s="12" t="str">
        <f>""</f>
        <v/>
      </c>
    </row>
    <row r="21" spans="1:5" ht="51">
      <c r="A21" s="11" t="s">
        <v>17</v>
      </c>
      <c r="B21" s="12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3" t="str">
        <f>"110"</f>
        <v>110</v>
      </c>
      <c r="D21" s="14" t="str">
        <f>"0"</f>
        <v>0</v>
      </c>
      <c r="E21" s="12" t="str">
        <f>""</f>
        <v/>
      </c>
    </row>
    <row r="22" spans="1:5" ht="25.5">
      <c r="A22" s="11" t="s">
        <v>18</v>
      </c>
      <c r="B22" s="12" t="str">
        <f>"Перечислено в доход бюджета"</f>
        <v>Перечислено в доход бюджета</v>
      </c>
      <c r="C22" s="13" t="str">
        <f>"120"</f>
        <v>120</v>
      </c>
      <c r="D22" s="14" t="str">
        <f>"0"</f>
        <v>0</v>
      </c>
      <c r="E22" s="12" t="str">
        <f>""</f>
        <v/>
      </c>
    </row>
    <row r="23" spans="1:5" ht="63.75">
      <c r="A23" s="11" t="s">
        <v>19</v>
      </c>
      <c r="B23" s="12" t="str">
        <f>"Возвращено жертвователям денежных средств, поступивших с нарушением установленного порядка"</f>
        <v>Возвращено жертвователям денежных средств, поступивших с нарушением установленного порядка</v>
      </c>
      <c r="C23" s="13" t="str">
        <f>"130"</f>
        <v>130</v>
      </c>
      <c r="D23" s="14" t="str">
        <f>"0"</f>
        <v>0</v>
      </c>
      <c r="E23" s="12" t="str">
        <f>""</f>
        <v/>
      </c>
    </row>
    <row r="24" spans="1:5" ht="76.5">
      <c r="A24" s="11" t="s">
        <v>20</v>
      </c>
      <c r="B24" s="12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3" t="str">
        <f>"140"</f>
        <v>140</v>
      </c>
      <c r="D24" s="14" t="str">
        <f>"0"</f>
        <v>0</v>
      </c>
      <c r="E24" s="12" t="str">
        <f>""</f>
        <v/>
      </c>
    </row>
    <row r="25" spans="1:5" ht="89.25">
      <c r="A25" s="11" t="s">
        <v>21</v>
      </c>
      <c r="B25" s="12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3" t="str">
        <f>"150"</f>
        <v>150</v>
      </c>
      <c r="D25" s="14" t="str">
        <f>"0"</f>
        <v>0</v>
      </c>
      <c r="E25" s="12" t="str">
        <f>""</f>
        <v/>
      </c>
    </row>
    <row r="26" spans="1:5" ht="38.25">
      <c r="A26" s="11" t="s">
        <v>22</v>
      </c>
      <c r="B26" s="12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3" t="str">
        <f>"160"</f>
        <v>160</v>
      </c>
      <c r="D26" s="14" t="str">
        <f>"0"</f>
        <v>0</v>
      </c>
      <c r="E26" s="12" t="str">
        <f>""</f>
        <v/>
      </c>
    </row>
    <row r="27" spans="1:5" ht="38.25">
      <c r="A27" s="11" t="s">
        <v>23</v>
      </c>
      <c r="B27" s="12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3" t="str">
        <f>"170"</f>
        <v>170</v>
      </c>
      <c r="D27" s="14" t="str">
        <f>"0"</f>
        <v>0</v>
      </c>
      <c r="E27" s="12" t="str">
        <f>""</f>
        <v/>
      </c>
    </row>
    <row r="28" spans="1:5" ht="25.5">
      <c r="A28" s="11" t="s">
        <v>24</v>
      </c>
      <c r="B28" s="12" t="str">
        <f>"Израсходовано средств, всего"</f>
        <v>Израсходовано средств, всего</v>
      </c>
      <c r="C28" s="13" t="str">
        <f>"180"</f>
        <v>180</v>
      </c>
      <c r="D28" s="14" t="str">
        <f>"12240"</f>
        <v>12240</v>
      </c>
      <c r="E28" s="12" t="str">
        <f>""</f>
        <v/>
      </c>
    </row>
    <row r="29" spans="1:5" ht="25.5">
      <c r="A29" s="11" t="s">
        <v>25</v>
      </c>
      <c r="B29" s="12" t="str">
        <f>"На организацию сбора подписей"</f>
        <v>На организацию сбора подписей</v>
      </c>
      <c r="C29" s="13" t="str">
        <f>"190"</f>
        <v>190</v>
      </c>
      <c r="D29" s="14" t="str">
        <f>"0"</f>
        <v>0</v>
      </c>
      <c r="E29" s="12" t="str">
        <f>""</f>
        <v/>
      </c>
    </row>
    <row r="30" spans="1:5" ht="38.25">
      <c r="A30" s="11" t="s">
        <v>26</v>
      </c>
      <c r="B30" s="12" t="str">
        <f>"Из них на оплату труда лиц, привлекаемых для сбора подписей"</f>
        <v>Из них на оплату труда лиц, привлекаемых для сбора подписей</v>
      </c>
      <c r="C30" s="13" t="str">
        <f>"200"</f>
        <v>200</v>
      </c>
      <c r="D30" s="14" t="str">
        <f>"0"</f>
        <v>0</v>
      </c>
      <c r="E30" s="12" t="str">
        <f>""</f>
        <v/>
      </c>
    </row>
    <row r="31" spans="1:5" ht="51">
      <c r="A31" s="11" t="s">
        <v>27</v>
      </c>
      <c r="B31" s="12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3" t="str">
        <f>"210"</f>
        <v>210</v>
      </c>
      <c r="D31" s="14" t="str">
        <f>"0"</f>
        <v>0</v>
      </c>
      <c r="E31" s="12" t="str">
        <f>""</f>
        <v/>
      </c>
    </row>
    <row r="32" spans="1:5" ht="51">
      <c r="A32" s="11" t="s">
        <v>28</v>
      </c>
      <c r="B32" s="12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3" t="str">
        <f>"220"</f>
        <v>220</v>
      </c>
      <c r="D32" s="14" t="str">
        <f>"0"</f>
        <v>0</v>
      </c>
      <c r="E32" s="12" t="str">
        <f>""</f>
        <v/>
      </c>
    </row>
    <row r="33" spans="1:5" ht="38.25">
      <c r="A33" s="11" t="s">
        <v>29</v>
      </c>
      <c r="B33" s="12" t="str">
        <f>"На предвыборную агитацию через сетевые издания"</f>
        <v>На предвыборную агитацию через сетевые издания</v>
      </c>
      <c r="C33" s="13" t="str">
        <f>"230"</f>
        <v>230</v>
      </c>
      <c r="D33" s="14" t="str">
        <f>"0"</f>
        <v>0</v>
      </c>
      <c r="E33" s="12" t="str">
        <f>""</f>
        <v/>
      </c>
    </row>
    <row r="34" spans="1:5" ht="63.75">
      <c r="A34" s="11" t="s">
        <v>30</v>
      </c>
      <c r="B34" s="12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4" s="13" t="str">
        <f>"240"</f>
        <v>240</v>
      </c>
      <c r="D34" s="14" t="str">
        <f>"12240"</f>
        <v>12240</v>
      </c>
      <c r="E34" s="12" t="str">
        <f>""</f>
        <v/>
      </c>
    </row>
    <row r="35" spans="1:5" ht="25.5">
      <c r="A35" s="11" t="s">
        <v>31</v>
      </c>
      <c r="B35" s="12" t="str">
        <f>"На проведение публичных мероприятий"</f>
        <v>На проведение публичных мероприятий</v>
      </c>
      <c r="C35" s="13" t="str">
        <f>"250"</f>
        <v>250</v>
      </c>
      <c r="D35" s="14" t="str">
        <f>"0"</f>
        <v>0</v>
      </c>
      <c r="E35" s="12" t="str">
        <f>""</f>
        <v/>
      </c>
    </row>
    <row r="36" spans="1:5" ht="51">
      <c r="A36" s="11" t="s">
        <v>32</v>
      </c>
      <c r="B36" s="12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6" s="13" t="str">
        <f>"260"</f>
        <v>260</v>
      </c>
      <c r="D36" s="14" t="str">
        <f>"0"</f>
        <v>0</v>
      </c>
      <c r="E36" s="12" t="str">
        <f>""</f>
        <v/>
      </c>
    </row>
    <row r="37" spans="1:5" ht="76.5">
      <c r="A37" s="11" t="s">
        <v>33</v>
      </c>
      <c r="B37" s="12" t="str">
        <f>"На оплату других работ (услуг), выполненных (оказанных) юридическими лицами или гражданами России по договорам"</f>
        <v>На оплату других работ (услуг), выполненных (оказанных) юридическими лицами или гражданами России по договорам</v>
      </c>
      <c r="C37" s="13" t="str">
        <f>"270"</f>
        <v>270</v>
      </c>
      <c r="D37" s="14" t="str">
        <f>"0"</f>
        <v>0</v>
      </c>
      <c r="E37" s="12" t="str">
        <f>""</f>
        <v/>
      </c>
    </row>
    <row r="38" spans="1:5" ht="51">
      <c r="A38" s="11" t="s">
        <v>34</v>
      </c>
      <c r="B38" s="12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8" s="13" t="str">
        <f>"280"</f>
        <v>280</v>
      </c>
      <c r="D38" s="14" t="str">
        <f>"0"</f>
        <v>0</v>
      </c>
      <c r="E38" s="12" t="str">
        <f>""</f>
        <v/>
      </c>
    </row>
    <row r="39" spans="1:5" ht="89.25">
      <c r="A39" s="11">
        <v>4</v>
      </c>
      <c r="B39" s="12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9" s="13" t="str">
        <f>"290"</f>
        <v>290</v>
      </c>
      <c r="D39" s="14" t="str">
        <f>"7760"</f>
        <v>7760</v>
      </c>
      <c r="E39" s="12" t="str">
        <f>""</f>
        <v/>
      </c>
    </row>
    <row r="40" spans="1:5" ht="76.5">
      <c r="A40" s="11">
        <v>5</v>
      </c>
      <c r="B40" s="12" t="str">
        <f>"Остаток средств фонда на дату сдачи отчета (заверяется банковской справкой) (стр.300 = стр.10 - стр.110 - стр.180 - стр.290)"</f>
        <v>Остаток средств фонда на дату сдачи отчета (заверяется банковской справкой) (стр.300 = стр.10 - стр.110 - стр.180 - стр.290)</v>
      </c>
      <c r="C40" s="13" t="str">
        <f>"300"</f>
        <v>300</v>
      </c>
      <c r="D40" s="14" t="str">
        <f>"0"</f>
        <v>0</v>
      </c>
      <c r="E40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2024-09-19T13:22:59Z</dcterms:created>
  <dcterms:modified xsi:type="dcterms:W3CDTF">2024-09-19T13:23:35Z</dcterms:modified>
</cp:coreProperties>
</file>