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Работа с сайтом\2024 год\октябрь\"/>
    </mc:Choice>
  </mc:AlternateContent>
  <bookViews>
    <workbookView xWindow="0" yWindow="0" windowWidth="28410" windowHeight="10950"/>
  </bookViews>
  <sheets>
    <sheet name="Приложение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" i="3" l="1"/>
  <c r="G34" i="3" l="1"/>
  <c r="D28" i="3"/>
  <c r="D24" i="3" s="1"/>
  <c r="F35" i="3"/>
  <c r="F7" i="3" l="1"/>
  <c r="F28" i="3" l="1"/>
  <c r="F24" i="3" s="1"/>
  <c r="G31" i="3" l="1"/>
  <c r="G32" i="3" l="1"/>
  <c r="G40" i="3"/>
  <c r="G16" i="3" l="1"/>
  <c r="G38" i="3"/>
  <c r="E40" i="3"/>
  <c r="E41" i="3"/>
  <c r="E44" i="3"/>
  <c r="E38" i="3"/>
  <c r="E16" i="3"/>
  <c r="E13" i="3"/>
  <c r="D36" i="3" l="1"/>
  <c r="C36" i="3"/>
  <c r="C35" i="3"/>
  <c r="C28" i="3"/>
  <c r="C24" i="3" s="1"/>
  <c r="D19" i="3"/>
  <c r="D17" i="3" s="1"/>
  <c r="C19" i="3"/>
  <c r="C17" i="3" s="1"/>
  <c r="D11" i="3"/>
  <c r="C11" i="3"/>
  <c r="D9" i="3"/>
  <c r="C9" i="3"/>
  <c r="D7" i="3"/>
  <c r="C7" i="3"/>
  <c r="C6" i="3" l="1"/>
  <c r="C5" i="3" s="1"/>
  <c r="C4" i="3" s="1"/>
  <c r="D6" i="3"/>
  <c r="D5" i="3" s="1"/>
  <c r="G44" i="3"/>
  <c r="F36" i="3"/>
  <c r="F23" i="3"/>
  <c r="F19" i="3"/>
  <c r="F17" i="3" s="1"/>
  <c r="F11" i="3"/>
  <c r="F9" i="3"/>
  <c r="D4" i="3" l="1"/>
  <c r="F6" i="3"/>
  <c r="F5" i="3" s="1"/>
  <c r="F4" i="3" s="1"/>
  <c r="E25" i="3"/>
  <c r="G25" i="3"/>
  <c r="E26" i="3"/>
  <c r="G26" i="3"/>
  <c r="E27" i="3"/>
  <c r="G27" i="3"/>
  <c r="E39" i="3" l="1"/>
  <c r="E31" i="3" l="1"/>
  <c r="E24" i="3" l="1"/>
  <c r="G24" i="3"/>
  <c r="G30" i="3"/>
  <c r="E32" i="3"/>
  <c r="E30" i="3"/>
  <c r="E21" i="3"/>
  <c r="E20" i="3"/>
  <c r="G21" i="3"/>
  <c r="G20" i="3"/>
  <c r="E28" i="3" l="1"/>
  <c r="E36" i="3" l="1"/>
  <c r="G36" i="3"/>
  <c r="G39" i="3"/>
  <c r="G33" i="3"/>
  <c r="G28" i="3"/>
  <c r="G22" i="3"/>
  <c r="G19" i="3"/>
  <c r="G18" i="3"/>
  <c r="G15" i="3"/>
  <c r="G13" i="3"/>
  <c r="G12" i="3"/>
  <c r="G10" i="3"/>
  <c r="G8" i="3"/>
  <c r="E8" i="3"/>
  <c r="E10" i="3"/>
  <c r="E35" i="3" l="1"/>
  <c r="G35" i="3"/>
  <c r="G9" i="3"/>
  <c r="E33" i="3"/>
  <c r="E22" i="3"/>
  <c r="E19" i="3"/>
  <c r="E18" i="3"/>
  <c r="E15" i="3"/>
  <c r="E12" i="3"/>
  <c r="G17" i="3" l="1"/>
  <c r="E9" i="3"/>
  <c r="G7" i="3"/>
  <c r="G11" i="3"/>
  <c r="E7" i="3"/>
  <c r="E11" i="3"/>
  <c r="E17" i="3"/>
  <c r="G6" i="3" l="1"/>
  <c r="E6" i="3"/>
  <c r="G4" i="3" l="1"/>
  <c r="G5" i="3"/>
  <c r="E5" i="3" l="1"/>
  <c r="E4" i="3"/>
</calcChain>
</file>

<file path=xl/sharedStrings.xml><?xml version="1.0" encoding="utf-8"?>
<sst xmlns="http://schemas.openxmlformats.org/spreadsheetml/2006/main" count="89" uniqueCount="87">
  <si>
    <t>Код бюджетной классификации (без указания кода главного администратора доходов бюджета)</t>
  </si>
  <si>
    <t>Наименование доходов</t>
  </si>
  <si>
    <t>Темп роста к соответствующему периоду прошлого года, %</t>
  </si>
  <si>
    <t>ДОХОДЫ БЮДЖЕТА - ВСЕГО</t>
  </si>
  <si>
    <t>1 00 00000 00 0000 000</t>
  </si>
  <si>
    <t>НАЛОГОВЫЕ И НЕНАЛОГОВЫЕ ДОХОДЫ</t>
  </si>
  <si>
    <t>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</si>
  <si>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</si>
  <si>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</si>
  <si>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</si>
  <si>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</si>
  <si>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</si>
  <si>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</si>
  <si>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</si>
  <si>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</si>
  <si>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</si>
  <si>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</si>
  <si>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</si>
  <si>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</si>
  <si>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1 06 00000 00 0000 000</t>
  </si>
  <si>
    <t>НАЛОГИ НА ИМУЩЕСТВО</t>
  </si>
  <si>
    <t>1 08 00000 00 0000 000</t>
  </si>
  <si>
    <t>ГОСУДАРСТВЕННАЯ ПОШЛИНА</t>
  </si>
  <si>
    <t>НЕНАЛОГОВЫЕ ДОХОДЫ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</si>
  <si>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</si>
  <si>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</si>
  <si>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</si>
  <si>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</si>
  <si>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1 13 00000 00 0000 000</t>
  </si>
  <si>
    <t>ДОХОДЫ ОТ ОКАЗАНИЯ ПЛАТНЫХ УСЛУГ (РАБОТ) И КОМПЕНСАЦИИ ЗАТРАТ ГОСУДАРСТВА</t>
  </si>
  <si>
    <t>1 14 00000 00 0000 000</t>
  </si>
  <si>
    <t>ДОХОДЫ ОТ ПРОДАЖИ МАТЕРИАЛЬНЫХ И НЕМАТЕРИАЛЬНЫХ АКТИВОВ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</si>
  <si>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</si>
  <si>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</si>
  <si>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</si>
  <si>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</si>
  <si>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</si>
  <si>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</si>
  <si>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</si>
  <si>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</si>
  <si>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</si>
  <si>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</si>
  <si>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>Налог на имущество физических лиц</t>
  </si>
  <si>
    <t>1 06 01000 00 0000 110</t>
  </si>
  <si>
    <t>Земельный налог</t>
  </si>
  <si>
    <t>1 06 06000 00 0000 110</t>
  </si>
  <si>
    <t>Единый налог на вмененный доход для отдельных видов деятельности</t>
  </si>
  <si>
    <t>1 05 04010 02 0000 110</t>
  </si>
  <si>
    <t>Налог, взимаемый с применением патентной системы налогообложения</t>
  </si>
  <si>
    <t>1 05 02010 02 0000 110</t>
  </si>
  <si>
    <t>2 02 20000 00 0000 150</t>
  </si>
  <si>
    <t>2 02 30000 00 0000 150</t>
  </si>
  <si>
    <t>2 02 40000 00 0000 150</t>
  </si>
  <si>
    <t>Иные межбюджетные трансферты</t>
  </si>
  <si>
    <t>1 05 03010 01 0000 110</t>
  </si>
  <si>
    <t>Единый сельскохозяйственный налог</t>
  </si>
  <si>
    <t>1 06 06040 00 0000 110</t>
  </si>
  <si>
    <t>1 06 06030 00 0000 110</t>
  </si>
  <si>
    <t>Земельный налог с организаций</t>
  </si>
  <si>
    <t>Земельный налог с физ. лиц</t>
  </si>
  <si>
    <t>1 14 02000 00 0000 410</t>
  </si>
  <si>
    <t>Доходы от продажи квартир, находящихся в собственности городских округов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</si>
  <si>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</si>
  <si>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</si>
  <si>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>1 14 01000 00 0000 410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</si>
  <si>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</si>
  <si>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 xml:space="preserve"> </t>
  </si>
  <si>
    <t>2 02 10 000 00 0000 150</t>
  </si>
  <si>
    <t>Дотации бюджетам бюджетной системы Российской Федерации</t>
  </si>
  <si>
    <t xml:space="preserve">% исполнение годового плана </t>
  </si>
  <si>
    <t>1 14 06010 00 0000 430</t>
  </si>
  <si>
    <t>1 14 06300 00 0000 430</t>
  </si>
  <si>
    <t>2 07 00000 00 0000 150</t>
  </si>
  <si>
    <t>Прочие безвозмездные поступления</t>
  </si>
  <si>
    <t>1 05 07000 01 0000 110</t>
  </si>
  <si>
    <t>Налог, взимаемый в связи с применением специального налогового режима "Автоматизированная упрощенная система налогообложения"</t>
  </si>
  <si>
    <t>1 17 00000 00 0000 000</t>
  </si>
  <si>
    <r>
      <t xml:space="preserve">План по решению о бюджете на </t>
    </r>
    <r>
      <rPr>
        <b/>
        <i/>
        <sz val="9"/>
        <rFont val="Calibri"/>
        <family val="2"/>
        <charset val="204"/>
      </rPr>
      <t>2024 год</t>
    </r>
    <r>
      <rPr>
        <b/>
        <sz val="9"/>
        <rFont val="Calibri"/>
        <family val="2"/>
        <charset val="204"/>
      </rPr>
      <t>, 
тыс. руб.</t>
    </r>
  </si>
  <si>
    <t>1 09 07000 00 0000 110</t>
  </si>
  <si>
    <t>Прочие налоги и сборы (по отмененным местным налогам и сборам)</t>
  </si>
  <si>
    <t>Прочие неналоговые доходы</t>
  </si>
  <si>
    <t>2 08 00000 00 0000 150</t>
  </si>
  <si>
    <t>2 03 00000 00 0000 150</t>
  </si>
  <si>
    <t>Безвозмездные поступления от государственных (муниципальных) организаций</t>
  </si>
  <si>
    <t>Cведения об исполнении бюджета городского округа Реутов по доходам в разрезе видов доходов в сравнении с запланированными значениями на соответствующий период и в сравнении с соответствующим периодом прошлого года (по состоянию на 01.11.2024)</t>
  </si>
  <si>
    <r>
      <t xml:space="preserve">Фактически исполнено по состоянию на </t>
    </r>
    <r>
      <rPr>
        <b/>
        <i/>
        <sz val="9"/>
        <rFont val="Calibri"/>
        <family val="2"/>
        <charset val="204"/>
      </rPr>
      <t xml:space="preserve">01.11.2023 </t>
    </r>
    <r>
      <rPr>
        <b/>
        <sz val="9"/>
        <rFont val="Calibri"/>
        <family val="2"/>
        <charset val="204"/>
      </rPr>
      <t>тыс. руб.</t>
    </r>
  </si>
  <si>
    <r>
      <rPr>
        <b/>
        <sz val="9"/>
        <rFont val="Calibri"/>
        <family val="2"/>
        <charset val="204"/>
      </rPr>
      <t xml:space="preserve">Фактически исполнено по состоянию </t>
    </r>
    <r>
      <rPr>
        <sz val="9"/>
        <rFont val="Calibri"/>
        <family val="2"/>
        <charset val="204"/>
      </rPr>
      <t>на</t>
    </r>
    <r>
      <rPr>
        <i/>
        <sz val="9"/>
        <rFont val="Calibri"/>
        <family val="2"/>
        <charset val="204"/>
      </rPr>
      <t xml:space="preserve"> </t>
    </r>
    <r>
      <rPr>
        <b/>
        <i/>
        <sz val="9"/>
        <rFont val="Calibri"/>
        <family val="2"/>
        <charset val="204"/>
      </rPr>
      <t>01.11.2024</t>
    </r>
    <r>
      <rPr>
        <sz val="9"/>
        <rFont val="Calibri"/>
        <family val="2"/>
        <charset val="204"/>
      </rPr>
      <t xml:space="preserve">
тыс. руб.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</si>
</sst>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,##0.00_ ;[Red]\-#,##0.00\ 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  <font>
      <b/>
      <sz val="9"/>
      <color theme="1"/>
      <name val="Calibri"/>
      <family val="2"/>
      <charset val="204"/>
    </font>
    <font>
      <sz val="10"/>
      <name val="Calibri"/>
      <family val="2"/>
      <charset val="204"/>
    </font>
    <font>
      <sz val="9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0"/>
      <name val="Calibri"/>
      <family val="2"/>
      <charset val="204"/>
    </font>
    <font>
      <sz val="11"/>
      <color indexed="8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9"/>
      <name val="Calibri"/>
      <family val="2"/>
      <charset val="204"/>
    </font>
    <font>
      <b/>
      <i/>
      <sz val="9"/>
      <name val="Calibri"/>
      <family val="2"/>
      <charset val="204"/>
    </font>
    <font>
      <sz val="9"/>
      <name val="Calibri"/>
      <family val="2"/>
      <charset val="204"/>
    </font>
    <font>
      <i/>
      <sz val="9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156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165" fontId="12" fillId="0" borderId="0" xfId="1" applyNumberFormat="1" applyFont="1" applyBorder="1" applyAlignment="1">
      <alignment horizontal="right" vertical="center"/>
    </xf>
    <xf numFmtId="0" fontId="0" fillId="0" borderId="0" xfId="0" applyBorder="1"/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4" fontId="5" fillId="2" borderId="9" xfId="0" applyNumberFormat="1" applyFont="1" applyFill="1" applyBorder="1" applyAlignment="1">
      <alignment horizontal="right" vertical="center" wrapText="1"/>
    </xf>
    <xf numFmtId="4" fontId="7" fillId="0" borderId="8" xfId="0" applyNumberFormat="1" applyFont="1" applyBorder="1" applyAlignment="1">
      <alignment horizontal="right" vertical="center" wrapText="1"/>
    </xf>
    <xf numFmtId="4" fontId="7" fillId="0" borderId="11" xfId="0" applyNumberFormat="1" applyFont="1" applyBorder="1" applyAlignment="1">
      <alignment horizontal="right" vertical="center" wrapText="1"/>
    </xf>
    <xf numFmtId="4" fontId="7" fillId="0" borderId="10" xfId="0" applyNumberFormat="1" applyFont="1" applyBorder="1" applyAlignment="1">
      <alignment horizontal="right" vertical="center" wrapText="1"/>
    </xf>
    <xf numFmtId="4" fontId="5" fillId="2" borderId="11" xfId="0" applyNumberFormat="1" applyFont="1" applyFill="1" applyBorder="1" applyAlignment="1">
      <alignment horizontal="right" vertical="center" wrapText="1"/>
    </xf>
    <xf numFmtId="4" fontId="5" fillId="2" borderId="9" xfId="0" applyNumberFormat="1" applyFont="1" applyFill="1" applyBorder="1" applyAlignment="1">
      <alignment horizontal="right" vertical="center"/>
    </xf>
    <xf numFmtId="4" fontId="5" fillId="0" borderId="9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4" fontId="7" fillId="0" borderId="17" xfId="0" applyNumberFormat="1" applyFont="1" applyBorder="1" applyAlignment="1">
      <alignment horizontal="right" vertical="center"/>
    </xf>
    <xf numFmtId="4" fontId="7" fillId="0" borderId="18" xfId="0" applyNumberFormat="1" applyFont="1" applyBorder="1" applyAlignment="1">
      <alignment horizontal="right" vertical="center"/>
    </xf>
    <xf numFmtId="4" fontId="5" fillId="2" borderId="2" xfId="0" applyNumberFormat="1" applyFont="1" applyFill="1" applyBorder="1" applyAlignment="1">
      <alignment horizontal="right" vertical="center"/>
    </xf>
    <xf numFmtId="4" fontId="5" fillId="2" borderId="17" xfId="0" applyNumberFormat="1" applyFont="1" applyFill="1" applyBorder="1" applyAlignment="1">
      <alignment horizontal="right" vertical="center"/>
    </xf>
    <xf numFmtId="4" fontId="5" fillId="0" borderId="2" xfId="0" applyNumberFormat="1" applyFont="1" applyBorder="1" applyAlignment="1">
      <alignment horizontal="right" vertical="center"/>
    </xf>
    <xf numFmtId="4" fontId="7" fillId="0" borderId="15" xfId="0" applyNumberFormat="1" applyFont="1" applyBorder="1" applyAlignment="1">
      <alignment horizontal="right" vertical="center"/>
    </xf>
    <xf numFmtId="4" fontId="7" fillId="0" borderId="16" xfId="0" applyNumberFormat="1" applyFont="1" applyBorder="1" applyAlignment="1">
      <alignment horizontal="right" vertical="center"/>
    </xf>
    <xf numFmtId="0" fontId="4" fillId="0" borderId="19" xfId="0" applyFont="1" applyBorder="1" applyAlignment="1">
      <alignment horizontal="center" vertical="center" wrapText="1"/>
    </xf>
    <xf numFmtId="164" fontId="10" fillId="2" borderId="20" xfId="0" applyNumberFormat="1" applyFont="1" applyFill="1" applyBorder="1" applyAlignment="1">
      <alignment horizontal="center" vertical="center"/>
    </xf>
    <xf numFmtId="164" fontId="10" fillId="0" borderId="20" xfId="0" applyNumberFormat="1" applyFont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/>
    </xf>
    <xf numFmtId="164" fontId="6" fillId="0" borderId="21" xfId="0" applyNumberFormat="1" applyFont="1" applyBorder="1" applyAlignment="1">
      <alignment horizontal="center" vertical="center"/>
    </xf>
    <xf numFmtId="164" fontId="6" fillId="0" borderId="22" xfId="0" applyNumberFormat="1" applyFont="1" applyBorder="1" applyAlignment="1">
      <alignment horizontal="center" vertical="center"/>
    </xf>
    <xf numFmtId="164" fontId="10" fillId="2" borderId="0" xfId="0" applyNumberFormat="1" applyFont="1" applyFill="1" applyBorder="1" applyAlignment="1">
      <alignment horizontal="center" vertical="center"/>
    </xf>
    <xf numFmtId="164" fontId="9" fillId="2" borderId="23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4" fontId="5" fillId="3" borderId="9" xfId="0" applyNumberFormat="1" applyFont="1" applyFill="1" applyBorder="1" applyAlignment="1">
      <alignment horizontal="right" vertical="center" wrapText="1"/>
    </xf>
    <xf numFmtId="4" fontId="5" fillId="3" borderId="2" xfId="0" applyNumberFormat="1" applyFont="1" applyFill="1" applyBorder="1" applyAlignment="1">
      <alignment horizontal="right" vertical="center" wrapText="1"/>
    </xf>
    <xf numFmtId="164" fontId="10" fillId="3" borderId="20" xfId="0" applyNumberFormat="1" applyFont="1" applyFill="1" applyBorder="1" applyAlignment="1">
      <alignment horizontal="center" vertical="center"/>
    </xf>
    <xf numFmtId="164" fontId="9" fillId="3" borderId="23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vertical="center" wrapText="1"/>
    </xf>
    <xf numFmtId="4" fontId="5" fillId="4" borderId="17" xfId="0" applyNumberFormat="1" applyFont="1" applyFill="1" applyBorder="1" applyAlignment="1">
      <alignment horizontal="right" vertical="center" wrapText="1"/>
    </xf>
    <xf numFmtId="164" fontId="10" fillId="4" borderId="0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vertical="center" wrapText="1"/>
    </xf>
    <xf numFmtId="4" fontId="5" fillId="4" borderId="9" xfId="0" applyNumberFormat="1" applyFont="1" applyFill="1" applyBorder="1" applyAlignment="1">
      <alignment horizontal="right" vertical="center"/>
    </xf>
    <xf numFmtId="4" fontId="5" fillId="4" borderId="2" xfId="0" applyNumberFormat="1" applyFont="1" applyFill="1" applyBorder="1" applyAlignment="1">
      <alignment horizontal="right" vertical="center"/>
    </xf>
    <xf numFmtId="164" fontId="10" fillId="4" borderId="20" xfId="0" applyNumberFormat="1" applyFont="1" applyFill="1" applyBorder="1" applyAlignment="1">
      <alignment horizontal="center" vertical="center"/>
    </xf>
    <xf numFmtId="164" fontId="9" fillId="4" borderId="23" xfId="0" applyNumberFormat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vertical="center" wrapText="1"/>
    </xf>
    <xf numFmtId="4" fontId="5" fillId="5" borderId="9" xfId="0" applyNumberFormat="1" applyFont="1" applyFill="1" applyBorder="1" applyAlignment="1">
      <alignment horizontal="right" vertical="center" wrapText="1"/>
    </xf>
    <xf numFmtId="4" fontId="5" fillId="5" borderId="2" xfId="0" applyNumberFormat="1" applyFont="1" applyFill="1" applyBorder="1" applyAlignment="1">
      <alignment horizontal="right" vertical="center" wrapText="1"/>
    </xf>
    <xf numFmtId="164" fontId="10" fillId="5" borderId="20" xfId="0" applyNumberFormat="1" applyFont="1" applyFill="1" applyBorder="1" applyAlignment="1">
      <alignment horizontal="center" vertical="center"/>
    </xf>
    <xf numFmtId="164" fontId="9" fillId="5" borderId="23" xfId="0" applyNumberFormat="1" applyFont="1" applyFill="1" applyBorder="1" applyAlignment="1">
      <alignment horizontal="center" vertical="center"/>
    </xf>
    <xf numFmtId="4" fontId="7" fillId="0" borderId="16" xfId="0" applyNumberFormat="1" applyFont="1" applyBorder="1" applyAlignment="1">
      <alignment horizontal="right" vertical="center" wrapText="1"/>
    </xf>
    <xf numFmtId="164" fontId="9" fillId="0" borderId="2" xfId="0" applyNumberFormat="1" applyFont="1" applyBorder="1" applyAlignment="1">
      <alignment horizontal="center" vertical="center"/>
    </xf>
    <xf numFmtId="4" fontId="7" fillId="0" borderId="17" xfId="0" applyNumberFormat="1" applyFont="1" applyBorder="1" applyAlignment="1">
      <alignment horizontal="right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7" xfId="0" applyNumberFormat="1" applyFont="1" applyFill="1" applyBorder="1" applyAlignment="1">
      <alignment vertical="center" wrapText="1"/>
    </xf>
    <xf numFmtId="4" fontId="7" fillId="0" borderId="14" xfId="0" applyNumberFormat="1" applyFont="1" applyBorder="1" applyAlignment="1">
      <alignment horizontal="right" vertical="center"/>
    </xf>
    <xf numFmtId="4" fontId="7" fillId="0" borderId="15" xfId="0" applyNumberFormat="1" applyFont="1" applyBorder="1" applyAlignment="1">
      <alignment horizontal="right" vertical="center" wrapText="1"/>
    </xf>
    <xf numFmtId="4" fontId="5" fillId="2" borderId="24" xfId="0" applyNumberFormat="1" applyFont="1" applyFill="1" applyBorder="1" applyAlignment="1">
      <alignment horizontal="right" vertical="center"/>
    </xf>
    <xf numFmtId="164" fontId="9" fillId="2" borderId="2" xfId="0" applyNumberFormat="1" applyFont="1" applyFill="1" applyBorder="1" applyAlignment="1">
      <alignment horizontal="center" vertical="center"/>
    </xf>
    <xf numFmtId="4" fontId="7" fillId="6" borderId="7" xfId="0" applyNumberFormat="1" applyFont="1" applyFill="1" applyBorder="1" applyAlignment="1">
      <alignment horizontal="right" vertical="center" wrapText="1"/>
    </xf>
    <xf numFmtId="4" fontId="7" fillId="6" borderId="11" xfId="0" applyNumberFormat="1" applyFont="1" applyFill="1" applyBorder="1" applyAlignment="1">
      <alignment horizontal="right" vertical="center"/>
    </xf>
    <xf numFmtId="0" fontId="3" fillId="6" borderId="7" xfId="0" applyFont="1" applyFill="1" applyBorder="1" applyAlignment="1">
      <alignment vertical="center" wrapText="1"/>
    </xf>
    <xf numFmtId="164" fontId="10" fillId="2" borderId="25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1" xfId="0" applyNumberFormat="1" applyFont="1" applyFill="1" applyBorder="1" applyAlignment="1">
      <alignment vertical="center" wrapText="1"/>
    </xf>
    <xf numFmtId="4" fontId="7" fillId="6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 wrapText="1"/>
    </xf>
    <xf numFmtId="0" fontId="3" fillId="6" borderId="0" xfId="0" applyNumberFormat="1" applyFont="1" applyFill="1" applyBorder="1" applyAlignment="1">
      <alignment vertical="center" wrapText="1"/>
    </xf>
    <xf numFmtId="4" fontId="7" fillId="6" borderId="12" xfId="0" applyNumberFormat="1" applyFont="1" applyFill="1" applyBorder="1" applyAlignment="1">
      <alignment horizontal="right" vertical="center"/>
    </xf>
    <xf numFmtId="164" fontId="10" fillId="2" borderId="14" xfId="0" applyNumberFormat="1" applyFont="1" applyFill="1" applyBorder="1" applyAlignment="1">
      <alignment horizontal="center" vertical="center"/>
    </xf>
    <xf numFmtId="4" fontId="7" fillId="0" borderId="9" xfId="0" applyNumberFormat="1" applyFont="1" applyBorder="1" applyAlignment="1">
      <alignment horizontal="right" vertical="center"/>
    </xf>
    <xf numFmtId="4" fontId="7" fillId="0" borderId="2" xfId="0" applyNumberFormat="1" applyFont="1" applyBorder="1" applyAlignment="1">
      <alignment horizontal="right" vertical="center"/>
    </xf>
    <xf numFmtId="0" fontId="4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vertical="center" wrapText="1"/>
    </xf>
    <xf numFmtId="4" fontId="5" fillId="6" borderId="9" xfId="0" applyNumberFormat="1" applyFont="1" applyFill="1" applyBorder="1" applyAlignment="1">
      <alignment horizontal="right" vertical="center"/>
    </xf>
    <xf numFmtId="4" fontId="5" fillId="6" borderId="2" xfId="0" applyNumberFormat="1" applyFont="1" applyFill="1" applyBorder="1" applyAlignment="1">
      <alignment horizontal="right" vertical="center"/>
    </xf>
    <xf numFmtId="4" fontId="7" fillId="6" borderId="0" xfId="0" applyNumberFormat="1" applyFont="1" applyFill="1" applyBorder="1" applyAlignment="1">
      <alignment horizontal="right" vertical="center"/>
    </xf>
    <xf numFmtId="4" fontId="7" fillId="6" borderId="22" xfId="0" applyNumberFormat="1" applyFont="1" applyFill="1" applyBorder="1" applyAlignment="1">
      <alignment horizontal="right" vertical="center"/>
    </xf>
    <xf numFmtId="164" fontId="9" fillId="0" borderId="18" xfId="0" applyNumberFormat="1" applyFont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vertical="center" wrapText="1"/>
    </xf>
    <xf numFmtId="4" fontId="5" fillId="2" borderId="29" xfId="0" applyNumberFormat="1" applyFont="1" applyFill="1" applyBorder="1" applyAlignment="1">
      <alignment horizontal="right" vertical="center" wrapText="1"/>
    </xf>
    <xf numFmtId="164" fontId="9" fillId="2" borderId="14" xfId="0" applyNumberFormat="1" applyFont="1" applyFill="1" applyBorder="1" applyAlignment="1">
      <alignment horizontal="center" vertical="center"/>
    </xf>
    <xf numFmtId="164" fontId="9" fillId="0" borderId="17" xfId="0" applyNumberFormat="1" applyFont="1" applyBorder="1" applyAlignment="1">
      <alignment horizontal="center" vertical="center"/>
    </xf>
    <xf numFmtId="0" fontId="3" fillId="6" borderId="1" xfId="0" applyFont="1" applyFill="1" applyBorder="1" applyAlignment="1">
      <alignment vertical="center" wrapText="1"/>
    </xf>
    <xf numFmtId="4" fontId="7" fillId="0" borderId="31" xfId="0" applyNumberFormat="1" applyFont="1" applyBorder="1" applyAlignment="1">
      <alignment horizontal="right" vertical="center"/>
    </xf>
    <xf numFmtId="0" fontId="4" fillId="2" borderId="9" xfId="0" applyFont="1" applyFill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4" fontId="5" fillId="2" borderId="23" xfId="0" applyNumberFormat="1" applyFont="1" applyFill="1" applyBorder="1" applyAlignment="1">
      <alignment horizontal="right" vertical="center" wrapText="1"/>
    </xf>
    <xf numFmtId="4" fontId="7" fillId="0" borderId="32" xfId="0" applyNumberFormat="1" applyFont="1" applyBorder="1" applyAlignment="1">
      <alignment horizontal="right" vertical="center"/>
    </xf>
    <xf numFmtId="4" fontId="7" fillId="0" borderId="33" xfId="0" applyNumberFormat="1" applyFont="1" applyBorder="1" applyAlignment="1">
      <alignment horizontal="right" vertical="center"/>
    </xf>
    <xf numFmtId="4" fontId="7" fillId="0" borderId="34" xfId="0" applyNumberFormat="1" applyFont="1" applyBorder="1" applyAlignment="1">
      <alignment horizontal="right" vertical="center"/>
    </xf>
    <xf numFmtId="4" fontId="5" fillId="2" borderId="35" xfId="0" applyNumberFormat="1" applyFont="1" applyFill="1" applyBorder="1" applyAlignment="1">
      <alignment horizontal="right" vertical="center" wrapText="1"/>
    </xf>
    <xf numFmtId="4" fontId="7" fillId="0" borderId="30" xfId="0" applyNumberFormat="1" applyFont="1" applyFill="1" applyBorder="1" applyAlignment="1">
      <alignment horizontal="right" vertical="center" wrapText="1"/>
    </xf>
    <xf numFmtId="4" fontId="7" fillId="0" borderId="36" xfId="0" applyNumberFormat="1" applyFont="1" applyBorder="1" applyAlignment="1">
      <alignment horizontal="right" vertical="center" wrapText="1"/>
    </xf>
    <xf numFmtId="4" fontId="7" fillId="0" borderId="37" xfId="0" applyNumberFormat="1" applyFont="1" applyBorder="1" applyAlignment="1">
      <alignment horizontal="right" vertical="center" wrapText="1"/>
    </xf>
    <xf numFmtId="4" fontId="7" fillId="0" borderId="38" xfId="0" applyNumberFormat="1" applyFont="1" applyBorder="1" applyAlignment="1">
      <alignment horizontal="right" vertical="center" wrapText="1"/>
    </xf>
    <xf numFmtId="4" fontId="7" fillId="0" borderId="39" xfId="0" applyNumberFormat="1" applyFont="1" applyBorder="1" applyAlignment="1">
      <alignment horizontal="right" vertical="center" wrapText="1"/>
    </xf>
    <xf numFmtId="164" fontId="9" fillId="0" borderId="40" xfId="0" applyNumberFormat="1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164" fontId="8" fillId="0" borderId="40" xfId="0" applyNumberFormat="1" applyFont="1" applyBorder="1" applyAlignment="1">
      <alignment horizontal="center" vertical="center"/>
    </xf>
    <xf numFmtId="164" fontId="8" fillId="0" borderId="18" xfId="0" applyNumberFormat="1" applyFont="1" applyBorder="1" applyAlignment="1">
      <alignment horizontal="center" vertical="center"/>
    </xf>
    <xf numFmtId="164" fontId="9" fillId="4" borderId="2" xfId="0" applyNumberFormat="1" applyFont="1" applyFill="1" applyBorder="1" applyAlignment="1">
      <alignment horizontal="center" vertical="center"/>
    </xf>
    <xf numFmtId="164" fontId="9" fillId="0" borderId="40" xfId="0" applyNumberFormat="1" applyFont="1" applyFill="1" applyBorder="1" applyAlignment="1">
      <alignment horizontal="center" vertical="center"/>
    </xf>
    <xf numFmtId="164" fontId="9" fillId="0" borderId="26" xfId="0" applyNumberFormat="1" applyFont="1" applyFill="1" applyBorder="1" applyAlignment="1">
      <alignment horizontal="center" vertical="center"/>
    </xf>
    <xf numFmtId="164" fontId="10" fillId="0" borderId="18" xfId="0" applyNumberFormat="1" applyFont="1" applyFill="1" applyBorder="1" applyAlignment="1">
      <alignment horizontal="center" vertical="center"/>
    </xf>
    <xf numFmtId="164" fontId="10" fillId="2" borderId="2" xfId="0" applyNumberFormat="1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4" fontId="7" fillId="0" borderId="0" xfId="0" applyNumberFormat="1" applyFont="1" applyFill="1" applyBorder="1" applyAlignment="1">
      <alignment horizontal="right" vertical="center" wrapText="1"/>
    </xf>
    <xf numFmtId="4" fontId="5" fillId="2" borderId="20" xfId="0" applyNumberFormat="1" applyFont="1" applyFill="1" applyBorder="1" applyAlignment="1">
      <alignment horizontal="right" vertical="center" wrapText="1"/>
    </xf>
    <xf numFmtId="4" fontId="5" fillId="2" borderId="41" xfId="0" applyNumberFormat="1" applyFont="1" applyFill="1" applyBorder="1" applyAlignment="1">
      <alignment horizontal="right" vertical="center"/>
    </xf>
    <xf numFmtId="4" fontId="5" fillId="2" borderId="20" xfId="0" applyNumberFormat="1" applyFont="1" applyFill="1" applyBorder="1" applyAlignment="1">
      <alignment horizontal="right" vertical="center"/>
    </xf>
    <xf numFmtId="0" fontId="13" fillId="0" borderId="14" xfId="0" applyFont="1" applyFill="1" applyBorder="1" applyAlignment="1">
      <alignment horizontal="center" vertical="center" wrapText="1"/>
    </xf>
    <xf numFmtId="164" fontId="6" fillId="0" borderId="17" xfId="0" applyNumberFormat="1" applyFont="1" applyFill="1" applyBorder="1" applyAlignment="1">
      <alignment horizontal="center" vertical="center"/>
    </xf>
    <xf numFmtId="164" fontId="6" fillId="0" borderId="18" xfId="0" applyNumberFormat="1" applyFont="1" applyFill="1" applyBorder="1" applyAlignment="1">
      <alignment horizontal="center" vertical="center"/>
    </xf>
    <xf numFmtId="164" fontId="6" fillId="0" borderId="26" xfId="0" applyNumberFormat="1" applyFont="1" applyFill="1" applyBorder="1" applyAlignment="1">
      <alignment horizontal="center" vertical="center"/>
    </xf>
    <xf numFmtId="164" fontId="10" fillId="0" borderId="14" xfId="0" applyNumberFormat="1" applyFont="1" applyBorder="1" applyAlignment="1">
      <alignment horizontal="center" vertical="center"/>
    </xf>
    <xf numFmtId="164" fontId="10" fillId="0" borderId="26" xfId="0" applyNumberFormat="1" applyFont="1" applyBorder="1" applyAlignment="1">
      <alignment horizontal="center" vertical="center"/>
    </xf>
    <xf numFmtId="164" fontId="10" fillId="0" borderId="2" xfId="0" applyNumberFormat="1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vertical="center" wrapText="1"/>
    </xf>
    <xf numFmtId="4" fontId="7" fillId="0" borderId="44" xfId="0" applyNumberFormat="1" applyFont="1" applyBorder="1" applyAlignment="1">
      <alignment horizontal="right" vertical="center"/>
    </xf>
    <xf numFmtId="4" fontId="7" fillId="0" borderId="25" xfId="0" applyNumberFormat="1" applyFont="1" applyBorder="1" applyAlignment="1">
      <alignment horizontal="right" vertical="center"/>
    </xf>
    <xf numFmtId="164" fontId="10" fillId="0" borderId="25" xfId="0" applyNumberFormat="1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 wrapText="1"/>
    </xf>
    <xf numFmtId="0" fontId="3" fillId="0" borderId="46" xfId="0" applyFont="1" applyBorder="1" applyAlignment="1">
      <alignment vertical="center" wrapText="1"/>
    </xf>
    <xf numFmtId="4" fontId="7" fillId="0" borderId="47" xfId="0" applyNumberFormat="1" applyFont="1" applyBorder="1" applyAlignment="1">
      <alignment horizontal="right" vertical="center"/>
    </xf>
    <xf numFmtId="4" fontId="7" fillId="0" borderId="40" xfId="0" applyNumberFormat="1" applyFont="1" applyBorder="1" applyAlignment="1">
      <alignment horizontal="right" vertical="center"/>
    </xf>
    <xf numFmtId="0" fontId="3" fillId="0" borderId="48" xfId="0" applyFont="1" applyBorder="1" applyAlignment="1">
      <alignment horizontal="center" vertical="center" wrapText="1"/>
    </xf>
    <xf numFmtId="0" fontId="3" fillId="0" borderId="49" xfId="0" applyFont="1" applyBorder="1" applyAlignment="1">
      <alignment vertical="center" wrapText="1"/>
    </xf>
    <xf numFmtId="4" fontId="7" fillId="0" borderId="50" xfId="0" applyNumberFormat="1" applyFont="1" applyBorder="1" applyAlignment="1">
      <alignment horizontal="right" vertical="center"/>
    </xf>
    <xf numFmtId="4" fontId="7" fillId="0" borderId="26" xfId="0" applyNumberFormat="1" applyFont="1" applyBorder="1" applyAlignment="1">
      <alignment horizontal="right" vertical="center"/>
    </xf>
    <xf numFmtId="164" fontId="9" fillId="0" borderId="25" xfId="0" applyNumberFormat="1" applyFont="1" applyBorder="1" applyAlignment="1">
      <alignment horizontal="center" vertical="center"/>
    </xf>
    <xf numFmtId="4" fontId="4" fillId="2" borderId="28" xfId="0" applyNumberFormat="1" applyFont="1" applyFill="1" applyBorder="1" applyAlignment="1">
      <alignment vertical="center" wrapText="1"/>
    </xf>
    <xf numFmtId="4" fontId="0" fillId="0" borderId="0" xfId="0" applyNumberFormat="1" applyBorder="1"/>
    <xf numFmtId="0" fontId="15" fillId="0" borderId="14" xfId="0" applyFont="1" applyFill="1" applyBorder="1" applyAlignment="1">
      <alignment horizontal="center" vertical="center" wrapText="1"/>
    </xf>
    <xf numFmtId="4" fontId="0" fillId="0" borderId="0" xfId="0" applyNumberFormat="1"/>
    <xf numFmtId="0" fontId="1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topLeftCell="A31" zoomScaleNormal="100" workbookViewId="0">
      <selection activeCell="H35" sqref="H35:I35"/>
    </sheetView>
  </sheetViews>
  <sheetFormatPr defaultRowHeight="15" x14ac:dyDescent="0.25"/>
  <cols>
    <col min="1" max="1" width="20.5703125" customWidth="1"/>
    <col min="2" max="2" width="51.7109375" customWidth="1"/>
    <col min="3" max="3" width="13" customWidth="1"/>
    <col min="4" max="4" width="13.7109375" customWidth="1"/>
    <col min="5" max="5" width="11.28515625" customWidth="1"/>
    <col min="6" max="6" width="11.85546875" customWidth="1"/>
    <col min="7" max="7" width="11.28515625" customWidth="1"/>
    <col min="8" max="8" width="14.85546875" customWidth="1"/>
    <col min="9" max="9" width="16.5703125" customWidth="1"/>
    <col min="10" max="10" width="15" customWidth="1"/>
    <col min="11" max="11" width="31.28515625" customWidth="1"/>
    <col min="14" max="14" width="14.7109375" customWidth="1"/>
  </cols>
  <sheetData>
    <row r="1" spans="1:14" ht="32.25" customHeight="1" x14ac:dyDescent="0.25">
      <c r="A1" s="155" t="s">
        <v>84</v>
      </c>
      <c r="B1" s="155"/>
      <c r="C1" s="155"/>
      <c r="D1" s="155"/>
      <c r="E1" s="155"/>
      <c r="F1" s="155"/>
      <c r="G1" s="155"/>
    </row>
    <row r="2" spans="1:14" ht="15.75" thickBot="1" x14ac:dyDescent="0.3">
      <c r="A2" s="155"/>
      <c r="B2" s="155"/>
      <c r="C2" s="155"/>
      <c r="D2" s="155"/>
      <c r="E2" s="155"/>
      <c r="F2" s="155"/>
      <c r="G2" s="155"/>
    </row>
    <row r="3" spans="1:14" ht="86.25" customHeight="1" thickBot="1" x14ac:dyDescent="0.3">
      <c r="A3" s="5" t="s">
        <v>0</v>
      </c>
      <c r="B3" s="5" t="s">
        <v>1</v>
      </c>
      <c r="C3" s="125" t="s">
        <v>77</v>
      </c>
      <c r="D3" s="153" t="s">
        <v>86</v>
      </c>
      <c r="E3" s="34" t="s">
        <v>69</v>
      </c>
      <c r="F3" s="130" t="s">
        <v>85</v>
      </c>
      <c r="G3" s="25" t="s">
        <v>2</v>
      </c>
      <c r="I3" s="3"/>
    </row>
    <row r="4" spans="1:14" ht="24.95" customHeight="1" thickBot="1" x14ac:dyDescent="0.3">
      <c r="A4" s="59"/>
      <c r="B4" s="60" t="s">
        <v>3</v>
      </c>
      <c r="C4" s="61">
        <f>SUM(C5,C35)</f>
        <v>7187988.1200000001</v>
      </c>
      <c r="D4" s="62">
        <f>SUM(D5,D35)</f>
        <v>5728419.3599999994</v>
      </c>
      <c r="E4" s="63">
        <f t="shared" ref="E4" si="0">D4/C4/100%</f>
        <v>0.79694335387966664</v>
      </c>
      <c r="F4" s="62">
        <f>SUM(F5,F35)</f>
        <v>4254885.8111499995</v>
      </c>
      <c r="G4" s="64">
        <f>D4/F4</f>
        <v>1.3463156508192489</v>
      </c>
      <c r="H4" s="152"/>
      <c r="I4" s="3"/>
      <c r="K4" s="3"/>
    </row>
    <row r="5" spans="1:14" ht="24.95" customHeight="1" thickBot="1" x14ac:dyDescent="0.3">
      <c r="A5" s="49" t="s">
        <v>4</v>
      </c>
      <c r="B5" s="50" t="s">
        <v>5</v>
      </c>
      <c r="C5" s="51">
        <f>SUM(C6,C24)</f>
        <v>2957534.6500000004</v>
      </c>
      <c r="D5" s="51">
        <f>SUM(D6,D24)</f>
        <v>2669307.83</v>
      </c>
      <c r="E5" s="52">
        <f t="shared" ref="E5" si="1">D5/C5/100%</f>
        <v>0.90254490509519469</v>
      </c>
      <c r="F5" s="51">
        <f>SUM(F6,F24)</f>
        <v>1979536.2711499999</v>
      </c>
      <c r="G5" s="120">
        <f t="shared" ref="G5:G40" si="2">D5/F5</f>
        <v>1.3484510836718751</v>
      </c>
      <c r="H5" s="3"/>
      <c r="I5" s="152"/>
      <c r="J5" s="154"/>
    </row>
    <row r="6" spans="1:14" ht="24.95" customHeight="1" thickBot="1" x14ac:dyDescent="0.3">
      <c r="A6" s="42"/>
      <c r="B6" s="48" t="s">
        <v>6</v>
      </c>
      <c r="C6" s="44">
        <f>SUM(C7,C9,C11,C17,C22:C22)</f>
        <v>2458767.1100000003</v>
      </c>
      <c r="D6" s="45">
        <f>SUM(D7,D9,D11,D17,D22,D23)</f>
        <v>2242208.15</v>
      </c>
      <c r="E6" s="46">
        <f t="shared" ref="E6:E10" si="3">D6/C6/100%</f>
        <v>0.91192376084776883</v>
      </c>
      <c r="F6" s="45">
        <f>SUM(F7,F9,F11,F17,F22,F23)</f>
        <v>1454803.39115</v>
      </c>
      <c r="G6" s="47">
        <f t="shared" si="2"/>
        <v>1.5412447920042092</v>
      </c>
    </row>
    <row r="7" spans="1:14" ht="24.95" customHeight="1" thickBot="1" x14ac:dyDescent="0.3">
      <c r="A7" s="17" t="s">
        <v>7</v>
      </c>
      <c r="B7" s="8" t="s">
        <v>8</v>
      </c>
      <c r="C7" s="18">
        <f>SUM(C8)</f>
        <v>1115340.76</v>
      </c>
      <c r="D7" s="26">
        <f>SUM(D8)</f>
        <v>955620.62</v>
      </c>
      <c r="E7" s="35">
        <f t="shared" si="3"/>
        <v>0.85679700255911029</v>
      </c>
      <c r="F7" s="26">
        <f>SUM(F8)</f>
        <v>514150.59</v>
      </c>
      <c r="G7" s="41">
        <f t="shared" si="2"/>
        <v>1.8586395476080266</v>
      </c>
    </row>
    <row r="8" spans="1:14" ht="24.95" customHeight="1" thickBot="1" x14ac:dyDescent="0.3">
      <c r="A8" s="13" t="s">
        <v>9</v>
      </c>
      <c r="B8" s="14" t="s">
        <v>10</v>
      </c>
      <c r="C8" s="20">
        <v>1115340.76</v>
      </c>
      <c r="D8" s="27">
        <v>955620.62</v>
      </c>
      <c r="E8" s="37">
        <f t="shared" si="3"/>
        <v>0.85679700255911029</v>
      </c>
      <c r="F8" s="27">
        <v>514150.59</v>
      </c>
      <c r="G8" s="117">
        <f t="shared" si="2"/>
        <v>1.8586395476080266</v>
      </c>
    </row>
    <row r="9" spans="1:14" ht="24.95" customHeight="1" thickBot="1" x14ac:dyDescent="0.3">
      <c r="A9" s="17" t="s">
        <v>11</v>
      </c>
      <c r="B9" s="8" t="s">
        <v>12</v>
      </c>
      <c r="C9" s="18">
        <f>SUM(C10)</f>
        <v>4488</v>
      </c>
      <c r="D9" s="26">
        <f>SUM(D10)</f>
        <v>3912.04</v>
      </c>
      <c r="E9" s="35">
        <f t="shared" si="3"/>
        <v>0.8716666666666667</v>
      </c>
      <c r="F9" s="26">
        <f>SUM(F10)</f>
        <v>3343.9</v>
      </c>
      <c r="G9" s="41">
        <f t="shared" si="2"/>
        <v>1.1699034062023386</v>
      </c>
      <c r="N9" s="4"/>
    </row>
    <row r="10" spans="1:14" ht="24.95" customHeight="1" thickBot="1" x14ac:dyDescent="0.3">
      <c r="A10" s="13" t="s">
        <v>13</v>
      </c>
      <c r="B10" s="14" t="s">
        <v>14</v>
      </c>
      <c r="C10" s="20">
        <v>4488</v>
      </c>
      <c r="D10" s="67">
        <v>3912.04</v>
      </c>
      <c r="E10" s="37">
        <f t="shared" si="3"/>
        <v>0.8716666666666667</v>
      </c>
      <c r="F10" s="67">
        <v>3343.9</v>
      </c>
      <c r="G10" s="117">
        <f t="shared" si="2"/>
        <v>1.1699034062023386</v>
      </c>
      <c r="I10" s="3"/>
      <c r="N10" s="3"/>
    </row>
    <row r="11" spans="1:14" ht="24.95" customHeight="1" thickBot="1" x14ac:dyDescent="0.3">
      <c r="A11" s="17" t="s">
        <v>15</v>
      </c>
      <c r="B11" s="101" t="s">
        <v>16</v>
      </c>
      <c r="C11" s="110">
        <f>SUM(C12:C16)</f>
        <v>923045.56</v>
      </c>
      <c r="D11" s="106">
        <f>SUM(D12:D16)</f>
        <v>1000300.86</v>
      </c>
      <c r="E11" s="35">
        <f t="shared" ref="E11:E21" si="4">D11/C11/100%</f>
        <v>1.083696085380661</v>
      </c>
      <c r="F11" s="26">
        <f>SUM(F12:F16)</f>
        <v>666224.33000000007</v>
      </c>
      <c r="G11" s="41">
        <f t="shared" si="2"/>
        <v>1.5014475079287481</v>
      </c>
      <c r="N11" s="3"/>
    </row>
    <row r="12" spans="1:14" ht="24.95" customHeight="1" x14ac:dyDescent="0.25">
      <c r="A12" s="10" t="s">
        <v>17</v>
      </c>
      <c r="B12" s="102" t="s">
        <v>18</v>
      </c>
      <c r="C12" s="111">
        <v>861002.81</v>
      </c>
      <c r="D12" s="100">
        <v>942840.1</v>
      </c>
      <c r="E12" s="38">
        <f t="shared" si="4"/>
        <v>1.095048807099712</v>
      </c>
      <c r="F12" s="32">
        <v>644063.91</v>
      </c>
      <c r="G12" s="118">
        <f t="shared" si="2"/>
        <v>1.463892146976532</v>
      </c>
    </row>
    <row r="13" spans="1:14" ht="24.95" customHeight="1" x14ac:dyDescent="0.25">
      <c r="A13" s="2" t="s">
        <v>49</v>
      </c>
      <c r="B13" s="103" t="s">
        <v>46</v>
      </c>
      <c r="C13" s="112">
        <v>56.75</v>
      </c>
      <c r="D13" s="107">
        <v>1276.24</v>
      </c>
      <c r="E13" s="38">
        <f t="shared" si="4"/>
        <v>22.488810572687225</v>
      </c>
      <c r="F13" s="28">
        <v>-665.19</v>
      </c>
      <c r="G13" s="119">
        <f t="shared" si="2"/>
        <v>-1.918609720530976</v>
      </c>
      <c r="J13" t="s">
        <v>66</v>
      </c>
    </row>
    <row r="14" spans="1:14" ht="24.95" customHeight="1" x14ac:dyDescent="0.25">
      <c r="A14" s="6" t="s">
        <v>54</v>
      </c>
      <c r="B14" s="104" t="s">
        <v>55</v>
      </c>
      <c r="C14" s="113"/>
      <c r="D14" s="108">
        <v>204</v>
      </c>
      <c r="E14" s="38"/>
      <c r="F14" s="33">
        <v>28.79</v>
      </c>
      <c r="G14" s="119"/>
    </row>
    <row r="15" spans="1:14" ht="24.95" customHeight="1" x14ac:dyDescent="0.25">
      <c r="A15" s="6" t="s">
        <v>47</v>
      </c>
      <c r="B15" s="103" t="s">
        <v>48</v>
      </c>
      <c r="C15" s="114">
        <v>60864</v>
      </c>
      <c r="D15" s="107">
        <v>53373.43</v>
      </c>
      <c r="E15" s="39">
        <f t="shared" si="4"/>
        <v>0.87692938354363825</v>
      </c>
      <c r="F15" s="28">
        <v>22103.19</v>
      </c>
      <c r="G15" s="119">
        <f t="shared" si="2"/>
        <v>2.4147387775248732</v>
      </c>
    </row>
    <row r="16" spans="1:14" ht="35.25" customHeight="1" thickBot="1" x14ac:dyDescent="0.3">
      <c r="A16" s="6" t="s">
        <v>74</v>
      </c>
      <c r="B16" s="105" t="s">
        <v>75</v>
      </c>
      <c r="C16" s="115">
        <v>1122</v>
      </c>
      <c r="D16" s="109">
        <v>2607.09</v>
      </c>
      <c r="E16" s="39">
        <f t="shared" si="4"/>
        <v>2.3236096256684493</v>
      </c>
      <c r="F16" s="27">
        <v>693.63</v>
      </c>
      <c r="G16" s="119">
        <f t="shared" si="2"/>
        <v>3.7586177068465898</v>
      </c>
    </row>
    <row r="17" spans="1:14" ht="24.95" customHeight="1" thickBot="1" x14ac:dyDescent="0.3">
      <c r="A17" s="17" t="s">
        <v>19</v>
      </c>
      <c r="B17" s="8" t="s">
        <v>20</v>
      </c>
      <c r="C17" s="18">
        <f>SUM(C18:C19)</f>
        <v>400145</v>
      </c>
      <c r="D17" s="26">
        <f>SUM(D18:D19)</f>
        <v>263625.90000000002</v>
      </c>
      <c r="E17" s="35">
        <f t="shared" si="4"/>
        <v>0.6588259256019694</v>
      </c>
      <c r="F17" s="26">
        <f>SUM(F18:F19)</f>
        <v>259568.24</v>
      </c>
      <c r="G17" s="41">
        <f t="shared" si="2"/>
        <v>1.0156323439262063</v>
      </c>
    </row>
    <row r="18" spans="1:14" ht="24.95" customHeight="1" thickBot="1" x14ac:dyDescent="0.3">
      <c r="A18" s="13" t="s">
        <v>43</v>
      </c>
      <c r="B18" s="14" t="s">
        <v>42</v>
      </c>
      <c r="C18" s="20">
        <v>183371</v>
      </c>
      <c r="D18" s="70">
        <v>89291.25</v>
      </c>
      <c r="E18" s="37">
        <f t="shared" si="4"/>
        <v>0.48694313713727905</v>
      </c>
      <c r="F18" s="70">
        <v>95670.67</v>
      </c>
      <c r="G18" s="117">
        <f t="shared" si="2"/>
        <v>0.93331895762828876</v>
      </c>
    </row>
    <row r="19" spans="1:14" ht="24.95" customHeight="1" thickBot="1" x14ac:dyDescent="0.3">
      <c r="A19" s="17" t="s">
        <v>45</v>
      </c>
      <c r="B19" s="8" t="s">
        <v>44</v>
      </c>
      <c r="C19" s="18">
        <f>SUM(C20:C21)</f>
        <v>216774</v>
      </c>
      <c r="D19" s="26">
        <f>SUM(D20:D21)</f>
        <v>174334.65000000002</v>
      </c>
      <c r="E19" s="35">
        <f t="shared" si="4"/>
        <v>0.80422306180630532</v>
      </c>
      <c r="F19" s="26">
        <f>SUM(F20:F21)</f>
        <v>163897.57</v>
      </c>
      <c r="G19" s="41">
        <f t="shared" si="2"/>
        <v>1.0636805048421403</v>
      </c>
    </row>
    <row r="20" spans="1:14" ht="24.95" customHeight="1" x14ac:dyDescent="0.25">
      <c r="A20" s="10" t="s">
        <v>57</v>
      </c>
      <c r="B20" s="11" t="s">
        <v>58</v>
      </c>
      <c r="C20" s="21">
        <v>198400</v>
      </c>
      <c r="D20" s="71">
        <v>168585.42</v>
      </c>
      <c r="E20" s="38">
        <f t="shared" si="4"/>
        <v>0.84972489919354843</v>
      </c>
      <c r="F20" s="71">
        <v>152620.13</v>
      </c>
      <c r="G20" s="121">
        <f t="shared" si="2"/>
        <v>1.1046080225459118</v>
      </c>
    </row>
    <row r="21" spans="1:14" ht="24.95" customHeight="1" thickBot="1" x14ac:dyDescent="0.3">
      <c r="A21" s="6" t="s">
        <v>56</v>
      </c>
      <c r="B21" s="9" t="s">
        <v>59</v>
      </c>
      <c r="C21" s="19">
        <v>18374</v>
      </c>
      <c r="D21" s="65">
        <v>5749.23</v>
      </c>
      <c r="E21" s="38">
        <f t="shared" si="4"/>
        <v>0.31290029389354518</v>
      </c>
      <c r="F21" s="65">
        <v>11277.44</v>
      </c>
      <c r="G21" s="122">
        <f t="shared" si="2"/>
        <v>0.50979920974973036</v>
      </c>
      <c r="H21" s="126"/>
      <c r="I21" s="4"/>
    </row>
    <row r="22" spans="1:14" ht="24.95" customHeight="1" thickBot="1" x14ac:dyDescent="0.3">
      <c r="A22" s="17" t="s">
        <v>21</v>
      </c>
      <c r="B22" s="8" t="s">
        <v>22</v>
      </c>
      <c r="C22" s="18">
        <v>15747.79</v>
      </c>
      <c r="D22" s="29">
        <v>18748.73</v>
      </c>
      <c r="E22" s="35">
        <f t="shared" ref="E22" si="5">D22/C22/100%</f>
        <v>1.1905626122776591</v>
      </c>
      <c r="F22" s="29">
        <v>11516.34</v>
      </c>
      <c r="G22" s="41">
        <f t="shared" si="2"/>
        <v>1.6280111563222344</v>
      </c>
    </row>
    <row r="23" spans="1:14" ht="24.95" customHeight="1" thickBot="1" x14ac:dyDescent="0.3">
      <c r="A23" s="17" t="s">
        <v>78</v>
      </c>
      <c r="B23" s="8" t="s">
        <v>79</v>
      </c>
      <c r="C23" s="127"/>
      <c r="D23" s="29" t="s">
        <v>66</v>
      </c>
      <c r="E23" s="35"/>
      <c r="F23" s="29">
        <f>-8.85/1000</f>
        <v>-8.8500000000000002E-3</v>
      </c>
      <c r="G23" s="41"/>
    </row>
    <row r="24" spans="1:14" ht="24.95" customHeight="1" thickBot="1" x14ac:dyDescent="0.3">
      <c r="A24" s="43"/>
      <c r="B24" s="48" t="s">
        <v>23</v>
      </c>
      <c r="C24" s="45">
        <f>SUM(C25,C26,C27,C28,C33)</f>
        <v>498767.54</v>
      </c>
      <c r="D24" s="45">
        <f>SUM(D25,D26,D27,D28,D33,D34)</f>
        <v>427099.68</v>
      </c>
      <c r="E24" s="46">
        <f t="shared" ref="E24:E32" si="6">D24/C24/100%</f>
        <v>0.85631009588154039</v>
      </c>
      <c r="F24" s="45">
        <f>SUM(F25,F26,F27,F28,F33,F34)</f>
        <v>524732.88</v>
      </c>
      <c r="G24" s="47">
        <f t="shared" si="2"/>
        <v>0.81393733131417267</v>
      </c>
    </row>
    <row r="25" spans="1:14" ht="24.95" customHeight="1" thickBot="1" x14ac:dyDescent="0.3">
      <c r="A25" s="17" t="s">
        <v>24</v>
      </c>
      <c r="B25" s="8" t="s">
        <v>25</v>
      </c>
      <c r="C25" s="18">
        <v>392164.5</v>
      </c>
      <c r="D25" s="29">
        <v>367360.47</v>
      </c>
      <c r="E25" s="35">
        <f t="shared" si="6"/>
        <v>0.93675095527514596</v>
      </c>
      <c r="F25" s="29">
        <v>324000.77</v>
      </c>
      <c r="G25" s="41">
        <f t="shared" si="2"/>
        <v>1.1338259165248279</v>
      </c>
    </row>
    <row r="26" spans="1:14" ht="24.95" customHeight="1" thickBot="1" x14ac:dyDescent="0.3">
      <c r="A26" s="17" t="s">
        <v>26</v>
      </c>
      <c r="B26" s="8" t="s">
        <v>27</v>
      </c>
      <c r="C26" s="18">
        <v>191</v>
      </c>
      <c r="D26" s="29">
        <v>220.56</v>
      </c>
      <c r="E26" s="35">
        <f t="shared" si="6"/>
        <v>1.1547643979057591</v>
      </c>
      <c r="F26" s="29">
        <v>124.39</v>
      </c>
      <c r="G26" s="41">
        <f t="shared" si="2"/>
        <v>1.7731328884958597</v>
      </c>
    </row>
    <row r="27" spans="1:14" ht="24.95" customHeight="1" thickBot="1" x14ac:dyDescent="0.3">
      <c r="A27" s="15" t="s">
        <v>28</v>
      </c>
      <c r="B27" s="16" t="s">
        <v>29</v>
      </c>
      <c r="C27" s="22">
        <v>8250</v>
      </c>
      <c r="D27" s="30">
        <v>9476.84</v>
      </c>
      <c r="E27" s="40">
        <f t="shared" si="6"/>
        <v>1.1487078787878788</v>
      </c>
      <c r="F27" s="30">
        <v>10697.68</v>
      </c>
      <c r="G27" s="73">
        <f t="shared" si="2"/>
        <v>0.88587805954188192</v>
      </c>
    </row>
    <row r="28" spans="1:14" ht="24.95" customHeight="1" x14ac:dyDescent="0.25">
      <c r="A28" s="94" t="s">
        <v>30</v>
      </c>
      <c r="B28" s="95" t="s">
        <v>31</v>
      </c>
      <c r="C28" s="96">
        <f>SUM(C29:C32)</f>
        <v>83500</v>
      </c>
      <c r="D28" s="151">
        <f>SUM(D29:D32)</f>
        <v>30796.79</v>
      </c>
      <c r="E28" s="84">
        <f t="shared" si="6"/>
        <v>0.36882383233532934</v>
      </c>
      <c r="F28" s="128">
        <f>SUM(F29:F32)</f>
        <v>131127.91</v>
      </c>
      <c r="G28" s="97">
        <f t="shared" si="2"/>
        <v>0.23486067916433656</v>
      </c>
    </row>
    <row r="29" spans="1:14" ht="24.95" customHeight="1" x14ac:dyDescent="0.25">
      <c r="A29" s="78" t="s">
        <v>64</v>
      </c>
      <c r="B29" s="99" t="s">
        <v>61</v>
      </c>
      <c r="C29" s="80"/>
      <c r="D29" s="83"/>
      <c r="E29" s="123"/>
      <c r="F29" s="92"/>
      <c r="G29" s="93"/>
    </row>
    <row r="30" spans="1:14" ht="66" customHeight="1" x14ac:dyDescent="0.25">
      <c r="A30" s="68" t="s">
        <v>60</v>
      </c>
      <c r="B30" s="69" t="s">
        <v>62</v>
      </c>
      <c r="C30" s="74">
        <v>35000</v>
      </c>
      <c r="D30" s="75">
        <v>15491.09</v>
      </c>
      <c r="E30" s="131">
        <f t="shared" si="6"/>
        <v>0.44260257142857146</v>
      </c>
      <c r="F30" s="91">
        <v>3650.04</v>
      </c>
      <c r="G30" s="93">
        <f t="shared" si="2"/>
        <v>4.2440877360248104</v>
      </c>
      <c r="K30" s="82"/>
    </row>
    <row r="31" spans="1:14" ht="48" customHeight="1" x14ac:dyDescent="0.25">
      <c r="A31" s="78" t="s">
        <v>70</v>
      </c>
      <c r="B31" s="79" t="s">
        <v>63</v>
      </c>
      <c r="C31" s="80">
        <v>8500</v>
      </c>
      <c r="D31" s="83">
        <v>4336.75</v>
      </c>
      <c r="E31" s="132">
        <f t="shared" si="6"/>
        <v>0.51020588235294118</v>
      </c>
      <c r="F31" s="92">
        <v>39177.599999999999</v>
      </c>
      <c r="G31" s="93">
        <f t="shared" si="2"/>
        <v>0.1106946316262354</v>
      </c>
      <c r="N31" s="81"/>
    </row>
    <row r="32" spans="1:14" ht="57.75" customHeight="1" thickBot="1" x14ac:dyDescent="0.3">
      <c r="A32" s="68" t="s">
        <v>71</v>
      </c>
      <c r="B32" s="76" t="s">
        <v>65</v>
      </c>
      <c r="C32" s="74">
        <v>40000</v>
      </c>
      <c r="D32" s="75">
        <v>10968.95</v>
      </c>
      <c r="E32" s="133">
        <f t="shared" si="6"/>
        <v>0.27422375000000004</v>
      </c>
      <c r="F32" s="91">
        <v>88300.27</v>
      </c>
      <c r="G32" s="98">
        <f t="shared" si="2"/>
        <v>0.1242232894644603</v>
      </c>
    </row>
    <row r="33" spans="1:11" ht="24.95" customHeight="1" thickBot="1" x14ac:dyDescent="0.3">
      <c r="A33" s="17" t="s">
        <v>32</v>
      </c>
      <c r="B33" s="8" t="s">
        <v>33</v>
      </c>
      <c r="C33" s="18">
        <v>14662.04</v>
      </c>
      <c r="D33" s="72">
        <v>19245.02</v>
      </c>
      <c r="E33" s="77">
        <f t="shared" ref="E33" si="7">D33/C33/100%</f>
        <v>1.3125745121415573</v>
      </c>
      <c r="F33" s="129">
        <v>41419.699999999997</v>
      </c>
      <c r="G33" s="73">
        <f t="shared" si="2"/>
        <v>0.46463446137948855</v>
      </c>
    </row>
    <row r="34" spans="1:11" ht="24.95" customHeight="1" thickBot="1" x14ac:dyDescent="0.3">
      <c r="A34" s="17" t="s">
        <v>76</v>
      </c>
      <c r="B34" s="8" t="s">
        <v>80</v>
      </c>
      <c r="C34" s="18"/>
      <c r="D34" s="29"/>
      <c r="E34" s="124"/>
      <c r="F34" s="29">
        <v>17362.43</v>
      </c>
      <c r="G34" s="73">
        <f t="shared" si="2"/>
        <v>0</v>
      </c>
    </row>
    <row r="35" spans="1:11" ht="24.95" customHeight="1" thickBot="1" x14ac:dyDescent="0.3">
      <c r="A35" s="53" t="s">
        <v>34</v>
      </c>
      <c r="B35" s="54" t="s">
        <v>35</v>
      </c>
      <c r="C35" s="55">
        <f>SUM(C37:C44)</f>
        <v>4230453.47</v>
      </c>
      <c r="D35" s="56">
        <f>SUM(D37:D44)</f>
        <v>3059111.53</v>
      </c>
      <c r="E35" s="57">
        <f t="shared" ref="E35:E36" si="8">D35/C35/100%</f>
        <v>0.72311669462706563</v>
      </c>
      <c r="F35" s="56">
        <f>SUM(F37:F44)</f>
        <v>2275349.54</v>
      </c>
      <c r="G35" s="58">
        <f t="shared" si="2"/>
        <v>1.3444578409697878</v>
      </c>
      <c r="H35" s="3"/>
      <c r="I35" s="3"/>
    </row>
    <row r="36" spans="1:11" ht="24.95" customHeight="1" thickBot="1" x14ac:dyDescent="0.3">
      <c r="A36" s="17" t="s">
        <v>36</v>
      </c>
      <c r="B36" s="8" t="s">
        <v>37</v>
      </c>
      <c r="C36" s="23">
        <f>SUM(C37:C41)</f>
        <v>4231672.76</v>
      </c>
      <c r="D36" s="29">
        <f>SUM(D37:D41)</f>
        <v>3061665.3899999997</v>
      </c>
      <c r="E36" s="35">
        <f t="shared" si="8"/>
        <v>0.72351185066588175</v>
      </c>
      <c r="F36" s="29">
        <f>SUM(F37:F40)</f>
        <v>2278349.31</v>
      </c>
      <c r="G36" s="41">
        <f t="shared" si="2"/>
        <v>1.3438085971110372</v>
      </c>
    </row>
    <row r="37" spans="1:11" ht="24.95" customHeight="1" thickBot="1" x14ac:dyDescent="0.3">
      <c r="A37" s="87" t="s">
        <v>67</v>
      </c>
      <c r="B37" s="88" t="s">
        <v>68</v>
      </c>
      <c r="C37" s="89"/>
      <c r="D37" s="90">
        <v>18588</v>
      </c>
      <c r="E37" s="36"/>
      <c r="F37" s="90"/>
      <c r="G37" s="66"/>
    </row>
    <row r="38" spans="1:11" ht="24.95" customHeight="1" x14ac:dyDescent="0.25">
      <c r="A38" s="142" t="s">
        <v>50</v>
      </c>
      <c r="B38" s="143" t="s">
        <v>38</v>
      </c>
      <c r="C38" s="144">
        <v>2117389.44</v>
      </c>
      <c r="D38" s="145">
        <v>1366064.13</v>
      </c>
      <c r="E38" s="134">
        <f>D38/C38/100%</f>
        <v>0.64516432555741843</v>
      </c>
      <c r="F38" s="145">
        <v>799554.35</v>
      </c>
      <c r="G38" s="116">
        <f t="shared" si="2"/>
        <v>1.7085319215635559</v>
      </c>
    </row>
    <row r="39" spans="1:11" ht="24.95" customHeight="1" thickBot="1" x14ac:dyDescent="0.3">
      <c r="A39" s="146" t="s">
        <v>51</v>
      </c>
      <c r="B39" s="147" t="s">
        <v>39</v>
      </c>
      <c r="C39" s="148">
        <v>1853602.56</v>
      </c>
      <c r="D39" s="149">
        <v>1522084.97</v>
      </c>
      <c r="E39" s="135">
        <f>D39/C39/100%</f>
        <v>0.82114958343605216</v>
      </c>
      <c r="F39" s="149">
        <v>1472748.26</v>
      </c>
      <c r="G39" s="150">
        <f t="shared" si="2"/>
        <v>1.0334997577929577</v>
      </c>
      <c r="I39" s="3"/>
      <c r="J39" s="4"/>
      <c r="K39" s="4"/>
    </row>
    <row r="40" spans="1:11" ht="24.95" customHeight="1" thickBot="1" x14ac:dyDescent="0.3">
      <c r="A40" s="137" t="s">
        <v>52</v>
      </c>
      <c r="B40" s="138" t="s">
        <v>53</v>
      </c>
      <c r="C40" s="139">
        <v>254378.18</v>
      </c>
      <c r="D40" s="140">
        <v>148226.5</v>
      </c>
      <c r="E40" s="141">
        <f t="shared" ref="E40:E44" si="9">D40/C40/100%</f>
        <v>0.58270131502631239</v>
      </c>
      <c r="F40" s="140">
        <v>6046.7</v>
      </c>
      <c r="G40" s="98">
        <f t="shared" si="2"/>
        <v>24.51361899879273</v>
      </c>
      <c r="I40" s="3"/>
      <c r="J40" s="4"/>
      <c r="K40" s="4"/>
    </row>
    <row r="41" spans="1:11" ht="24.95" customHeight="1" thickBot="1" x14ac:dyDescent="0.3">
      <c r="A41" s="12" t="s">
        <v>82</v>
      </c>
      <c r="B41" s="7" t="s">
        <v>83</v>
      </c>
      <c r="C41" s="85">
        <v>6302.58</v>
      </c>
      <c r="D41" s="86">
        <v>6701.79</v>
      </c>
      <c r="E41" s="136">
        <f t="shared" si="9"/>
        <v>1.063340727130794</v>
      </c>
      <c r="F41" s="86"/>
      <c r="G41" s="66"/>
      <c r="I41" s="3"/>
      <c r="J41" s="4"/>
      <c r="K41" s="4"/>
    </row>
    <row r="42" spans="1:11" ht="24.95" customHeight="1" thickBot="1" x14ac:dyDescent="0.3">
      <c r="A42" s="12" t="s">
        <v>72</v>
      </c>
      <c r="B42" s="7" t="s">
        <v>73</v>
      </c>
      <c r="C42" s="85"/>
      <c r="D42" s="86"/>
      <c r="E42" s="136"/>
      <c r="F42" s="86"/>
      <c r="G42" s="66"/>
      <c r="I42" s="3"/>
      <c r="J42" s="4"/>
      <c r="K42" s="4"/>
    </row>
    <row r="43" spans="1:11" ht="36.75" thickBot="1" x14ac:dyDescent="0.3">
      <c r="A43" s="12" t="s">
        <v>81</v>
      </c>
      <c r="B43" s="7" t="s">
        <v>41</v>
      </c>
      <c r="C43" s="85"/>
      <c r="D43" s="86">
        <v>-0.4</v>
      </c>
      <c r="E43" s="136"/>
      <c r="F43" s="86"/>
      <c r="G43" s="66"/>
      <c r="I43" s="4"/>
      <c r="J43" s="4"/>
      <c r="K43" s="3"/>
    </row>
    <row r="44" spans="1:11" ht="36.75" thickBot="1" x14ac:dyDescent="0.3">
      <c r="A44" s="12" t="s">
        <v>40</v>
      </c>
      <c r="B44" s="7" t="s">
        <v>41</v>
      </c>
      <c r="C44" s="24">
        <v>-1219.29</v>
      </c>
      <c r="D44" s="31">
        <v>-2553.46</v>
      </c>
      <c r="E44" s="136">
        <f t="shared" si="9"/>
        <v>2.0942187666592855</v>
      </c>
      <c r="F44" s="31">
        <v>-2999.77</v>
      </c>
      <c r="G44" s="66">
        <f>D44/F44</f>
        <v>0.851218593425496</v>
      </c>
    </row>
    <row r="45" spans="1:11" x14ac:dyDescent="0.25">
      <c r="A45" s="1"/>
      <c r="D45" s="154"/>
    </row>
  </sheetData>
  <mergeCells count="1">
    <mergeCell ref="A1:G2"/>
  </mergeCells>
  <pageMargins left="0.70866141732283472" right="0" top="0.74803149606299213" bottom="0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Татьяна</cp:lastModifiedBy>
  <cp:lastPrinted>2023-02-07T08:00:03Z</cp:lastPrinted>
  <dcterms:created xsi:type="dcterms:W3CDTF">2017-12-11T14:03:53Z</dcterms:created>
  <dcterms:modified xsi:type="dcterms:W3CDTF">2024-11-02T09:52:45Z</dcterms:modified>
</cp:coreProperties>
</file>