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506" windowWidth="15480" windowHeight="9840" activeTab="0"/>
  </bookViews>
  <sheets>
    <sheet name="Приложение1 на 155 млн." sheetId="1" r:id="rId1"/>
  </sheets>
  <definedNames/>
  <calcPr fullCalcOnLoad="1"/>
</workbook>
</file>

<file path=xl/sharedStrings.xml><?xml version="1.0" encoding="utf-8"?>
<sst xmlns="http://schemas.openxmlformats.org/spreadsheetml/2006/main" count="203" uniqueCount="89">
  <si>
    <t>№ п\п</t>
  </si>
  <si>
    <t>Муниципальное образование</t>
  </si>
  <si>
    <t>адрес многоквартирного дома</t>
  </si>
  <si>
    <t>год</t>
  </si>
  <si>
    <t>ввода в эксплуатацию</t>
  </si>
  <si>
    <t>последнего комплексного капитального ремонта</t>
  </si>
  <si>
    <t>группа капитальности</t>
  </si>
  <si>
    <t>площадь помещения, кв. м.</t>
  </si>
  <si>
    <t>в том числе жилых</t>
  </si>
  <si>
    <t>всего</t>
  </si>
  <si>
    <t>в том числе жилых, находящихся в собственности граждан</t>
  </si>
  <si>
    <t>г\о Реутов</t>
  </si>
  <si>
    <t>планируемый перечень работ по капитальному ремонту</t>
  </si>
  <si>
    <t>стоимость капитального ремонта, тыс. руб.</t>
  </si>
  <si>
    <t>в том числе за счёт средств</t>
  </si>
  <si>
    <t>бюджетов</t>
  </si>
  <si>
    <t>собственников помещении в  МКД</t>
  </si>
  <si>
    <t>предусмотренное в местном бюджете на долевое финансирование</t>
  </si>
  <si>
    <t>Носовихинское шоссе, д. 16</t>
  </si>
  <si>
    <t>ВИК</t>
  </si>
  <si>
    <t>Кровля</t>
  </si>
  <si>
    <t>Носовихинское шоссе, д.15</t>
  </si>
  <si>
    <t>Юбилейный пр-т, д. 13</t>
  </si>
  <si>
    <t>Юбилейный пр-т, д. 9</t>
  </si>
  <si>
    <t>ООО"УК"</t>
  </si>
  <si>
    <t>ВИК, фасад</t>
  </si>
  <si>
    <t xml:space="preserve"> ВИК,фасад</t>
  </si>
  <si>
    <t>Лифт</t>
  </si>
  <si>
    <t>н/п</t>
  </si>
  <si>
    <t>Гагарина ул., д. 14</t>
  </si>
  <si>
    <t>Гагарина ул., д. 28</t>
  </si>
  <si>
    <t>Дзержинского ул., д. 6/2</t>
  </si>
  <si>
    <t>Дзержинского ул., д. 7</t>
  </si>
  <si>
    <t>Дзержинского ул., д. 8</t>
  </si>
  <si>
    <t>Комсомольская ул., д. 25</t>
  </si>
  <si>
    <t>Котовского ул., д. 3</t>
  </si>
  <si>
    <t>Котовского ул., д. 5</t>
  </si>
  <si>
    <t>Котовского ул., д. 11</t>
  </si>
  <si>
    <t>Ленина ул., д. 20</t>
  </si>
  <si>
    <t>Лесная ул., д. 9</t>
  </si>
  <si>
    <t>Мира пр-т, д. 2</t>
  </si>
  <si>
    <t>Некрасова ул., д. 10</t>
  </si>
  <si>
    <t>Некрасова ул., д. 12</t>
  </si>
  <si>
    <t>Некрасова ул., д. 22</t>
  </si>
  <si>
    <t>Носовихинское шоссе, д. 18</t>
  </si>
  <si>
    <t>Октября ул., д. 5</t>
  </si>
  <si>
    <t>Советская ул., д. 17</t>
  </si>
  <si>
    <t>Строителей ул., д. 3</t>
  </si>
  <si>
    <t>Строителей ул., д. 7</t>
  </si>
  <si>
    <t>Юбилейный пр-т, д. 12</t>
  </si>
  <si>
    <t>Юбилейный пр., д. 36</t>
  </si>
  <si>
    <t>ТСЖ</t>
  </si>
  <si>
    <t>УУ ХВС</t>
  </si>
  <si>
    <t>УУ ЦО и ГВС</t>
  </si>
  <si>
    <t>Фасад</t>
  </si>
  <si>
    <t>Гагарина ул., д. 2</t>
  </si>
  <si>
    <t>Гагарина ул., д. 10</t>
  </si>
  <si>
    <t>Головашкина ул., д. 10</t>
  </si>
  <si>
    <t>Некрасова ул., д. 24</t>
  </si>
  <si>
    <t>Некрасова ул., д. 26</t>
  </si>
  <si>
    <t>Гагарина ул., д. 32</t>
  </si>
  <si>
    <t>Программные мероприятия и обьёмы финансирования в 2010 году</t>
  </si>
  <si>
    <t>Удельная стоимость капитального ремонта, тыс.руб./кв.метр общей площади помещений в МКД</t>
  </si>
  <si>
    <t>общая площадь жилых и не жилых помещений в МКД, всего</t>
  </si>
  <si>
    <t>за счёт средств Фонда</t>
  </si>
  <si>
    <t>за счёт средств бюджета субъекта Российской Федерации</t>
  </si>
  <si>
    <t>способ управления МКД (вид организации\организационно-правовая форма)</t>
  </si>
  <si>
    <t>ПЕРЕЧЕНЬ МНОГОКВАРТИРНЫХ ДОМОВ, 
в отношении которых планируется предоставление финансовой поддержки в рамках долгосрочной целевой программы
Муниципального образования город Реутов Московской области по проведению капитального ремонта многоквартирных домов</t>
  </si>
  <si>
    <t>в том числе за счет средств:</t>
  </si>
  <si>
    <t>Местного бюджета:</t>
  </si>
  <si>
    <t>тыс. руб.</t>
  </si>
  <si>
    <r>
      <t>ВСЕГО</t>
    </r>
    <r>
      <rPr>
        <sz val="11"/>
        <rFont val="Times New Roman"/>
        <family val="1"/>
      </rPr>
      <t xml:space="preserve"> объем финансирования капитального ремонта по МО: </t>
    </r>
  </si>
  <si>
    <t>Фонда:</t>
  </si>
  <si>
    <t>Долевого финансирования бюджета субъекта РФ:</t>
  </si>
  <si>
    <t>ТСЖ, других кооперативов, либо собственников помещений в МКД:</t>
  </si>
  <si>
    <t>Кровля, ВИК, фасад</t>
  </si>
  <si>
    <t>Кровля, ВИК</t>
  </si>
  <si>
    <t>Кровля, лифт,ВИК</t>
  </si>
  <si>
    <t>Лифт, ВИК</t>
  </si>
  <si>
    <t>ВИК, фасад, ЭМР</t>
  </si>
  <si>
    <t>Кровля, ВИК, ЭМР</t>
  </si>
  <si>
    <t>Кровля, фасад,ЭМР</t>
  </si>
  <si>
    <t>Кровля, лифт,ВИК, ЭМР</t>
  </si>
  <si>
    <t>Кровля,ВИК, ЭМР</t>
  </si>
  <si>
    <t>Кровля, лифт, ЭМР</t>
  </si>
  <si>
    <t>Лифт, ЭМР</t>
  </si>
  <si>
    <t>Кровля, ВИК, фасад, ЭМР</t>
  </si>
  <si>
    <t>Кровля, ЭМР</t>
  </si>
  <si>
    <t>Электро-монтажные работы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</si>
</sst>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_р_."/>
    <numFmt numFmtId="175" formatCode="0.0"/>
    <numFmt numFmtId="176" formatCode="#,##0.0"/>
    <numFmt numFmtId="177" formatCode="#,##0.000"/>
    <numFmt numFmtId="178" formatCode="#,##0.00_р_."/>
    <numFmt numFmtId="179" formatCode="mmm/yyyy"/>
    <numFmt numFmtId="180" formatCode="0.0000"/>
    <numFmt numFmtId="181" formatCode="0.000"/>
    <numFmt numFmtId="182" formatCode="#\ ##0.00&quot;р.&quot;;\-#\ ##0.00&quot;р.&quot;"/>
    <numFmt numFmtId="183" formatCode="#,##0.00&quot;р.&quot;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170" applyFont="1" applyFill="1" applyBorder="1" applyAlignment="1">
      <alignment horizontal="center" vertical="center"/>
      <protection/>
    </xf>
    <xf numFmtId="0" fontId="23" fillId="0" borderId="10" xfId="173" applyFont="1" applyFill="1" applyBorder="1" applyAlignment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left"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173" applyNumberFormat="1" applyFont="1" applyFill="1" applyBorder="1" applyAlignment="1">
      <alignment horizontal="center" vertical="center"/>
      <protection/>
    </xf>
    <xf numFmtId="4" fontId="23" fillId="0" borderId="10" xfId="170" applyNumberFormat="1" applyFont="1" applyFill="1" applyBorder="1" applyAlignment="1">
      <alignment horizontal="center" vertical="center"/>
      <protection/>
    </xf>
    <xf numFmtId="4" fontId="22" fillId="0" borderId="10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center"/>
    </xf>
    <xf numFmtId="4" fontId="23" fillId="22" borderId="11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4" fontId="23" fillId="22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7" fillId="0" borderId="0" xfId="0" applyNumberFormat="1" applyFont="1" applyFill="1" applyBorder="1" applyAlignment="1">
      <alignment/>
    </xf>
    <xf numFmtId="2" fontId="23" fillId="0" borderId="0" xfId="0" applyNumberFormat="1" applyFont="1" applyFill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left"/>
    </xf>
    <xf numFmtId="175" fontId="23" fillId="0" borderId="10" xfId="0" applyNumberFormat="1" applyFont="1" applyFill="1" applyBorder="1" applyAlignment="1">
      <alignment horizontal="center" vertical="center"/>
    </xf>
    <xf numFmtId="0" fontId="23" fillId="0" borderId="10" xfId="173" applyFont="1" applyFill="1" applyBorder="1" applyAlignment="1">
      <alignment horizontal="center" vertical="center" wrapText="1" shrinkToFit="1"/>
      <protection/>
    </xf>
    <xf numFmtId="177" fontId="23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left" vertical="center"/>
    </xf>
    <xf numFmtId="4" fontId="26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left" vertical="center" wrapText="1"/>
    </xf>
    <xf numFmtId="177" fontId="23" fillId="22" borderId="11" xfId="0" applyNumberFormat="1" applyFont="1" applyFill="1" applyBorder="1" applyAlignment="1">
      <alignment horizontal="center"/>
    </xf>
    <xf numFmtId="177" fontId="23" fillId="22" borderId="10" xfId="0" applyNumberFormat="1" applyFont="1" applyFill="1" applyBorder="1" applyAlignment="1">
      <alignment horizontal="center"/>
    </xf>
    <xf numFmtId="177" fontId="23" fillId="22" borderId="13" xfId="0" applyNumberFormat="1" applyFont="1" applyFill="1" applyBorder="1" applyAlignment="1">
      <alignment horizontal="center"/>
    </xf>
    <xf numFmtId="177" fontId="28" fillId="0" borderId="0" xfId="0" applyNumberFormat="1" applyFont="1" applyFill="1" applyAlignment="1">
      <alignment horizontal="left" vertical="center" wrapText="1"/>
    </xf>
    <xf numFmtId="177" fontId="23" fillId="0" borderId="0" xfId="0" applyNumberFormat="1" applyFont="1" applyFill="1" applyAlignment="1">
      <alignment horizontal="center" vertical="center" wrapText="1"/>
    </xf>
    <xf numFmtId="177" fontId="24" fillId="0" borderId="0" xfId="0" applyNumberFormat="1" applyFont="1" applyFill="1" applyAlignment="1">
      <alignment horizontal="left" vertical="center" wrapText="1"/>
    </xf>
    <xf numFmtId="177" fontId="24" fillId="0" borderId="0" xfId="0" applyNumberFormat="1" applyFont="1" applyFill="1" applyAlignment="1">
      <alignment horizontal="left" vertical="center"/>
    </xf>
    <xf numFmtId="4" fontId="30" fillId="0" borderId="0" xfId="0" applyNumberFormat="1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 shrinkToFit="1"/>
    </xf>
    <xf numFmtId="4" fontId="23" fillId="0" borderId="14" xfId="173" applyNumberFormat="1" applyFont="1" applyFill="1" applyBorder="1" applyAlignment="1">
      <alignment horizontal="center" vertical="center"/>
      <protection/>
    </xf>
    <xf numFmtId="4" fontId="23" fillId="0" borderId="14" xfId="170" applyNumberFormat="1" applyFont="1" applyFill="1" applyBorder="1" applyAlignment="1">
      <alignment horizontal="center" vertical="center"/>
      <protection/>
    </xf>
    <xf numFmtId="177" fontId="23" fillId="0" borderId="14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" fontId="23" fillId="0" borderId="0" xfId="173" applyNumberFormat="1" applyFont="1" applyFill="1" applyBorder="1" applyAlignment="1">
      <alignment horizontal="center" vertical="center"/>
      <protection/>
    </xf>
    <xf numFmtId="177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left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4" fontId="26" fillId="0" borderId="0" xfId="0" applyNumberFormat="1" applyFont="1" applyFill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textRotation="90" wrapText="1"/>
    </xf>
    <xf numFmtId="175" fontId="27" fillId="0" borderId="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textRotation="90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/>
    </xf>
    <xf numFmtId="4" fontId="23" fillId="0" borderId="16" xfId="173" applyNumberFormat="1" applyFont="1" applyFill="1" applyBorder="1" applyAlignment="1">
      <alignment horizontal="center" vertical="center"/>
      <protection/>
    </xf>
    <xf numFmtId="177" fontId="23" fillId="0" borderId="16" xfId="0" applyNumberFormat="1" applyFont="1" applyFill="1" applyBorder="1" applyAlignment="1">
      <alignment horizontal="center" vertical="center"/>
    </xf>
  </cellXfs>
  <cellStyles count="19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2 2" xfId="160"/>
    <cellStyle name="Обычный 2 2 2 2" xfId="161"/>
    <cellStyle name="Обычный 2 2 2 2 2" xfId="162"/>
    <cellStyle name="Обычный 2 2 2 2_Адресный список программы" xfId="163"/>
    <cellStyle name="Обычный 2 2 3" xfId="164"/>
    <cellStyle name="Обычный 2 2 4" xfId="165"/>
    <cellStyle name="Обычный 2 2_Адресный список программы" xfId="166"/>
    <cellStyle name="Обычный 2 3" xfId="167"/>
    <cellStyle name="Обычный 2 3 2" xfId="168"/>
    <cellStyle name="Обычный 2 3_Адресный список программы" xfId="169"/>
    <cellStyle name="Обычный 2 3_Полный список!!!" xfId="170"/>
    <cellStyle name="Обычный 3" xfId="171"/>
    <cellStyle name="Обычный 3 2" xfId="172"/>
    <cellStyle name="Обычный 3 2_Полный список!!!" xfId="173"/>
    <cellStyle name="Обычный 4" xfId="174"/>
    <cellStyle name="Обычный 5" xfId="175"/>
    <cellStyle name="Followed Hyperlink" xfId="176"/>
    <cellStyle name="Плохой" xfId="177"/>
    <cellStyle name="Плохой 2" xfId="178"/>
    <cellStyle name="Плохой 2 2" xfId="179"/>
    <cellStyle name="Плохой 3" xfId="180"/>
    <cellStyle name="Пояснение" xfId="181"/>
    <cellStyle name="Пояснение 2" xfId="182"/>
    <cellStyle name="Пояснение 2 2" xfId="183"/>
    <cellStyle name="Пояснение 3" xfId="184"/>
    <cellStyle name="Примечание" xfId="185"/>
    <cellStyle name="Примечание 2" xfId="186"/>
    <cellStyle name="Примечание 2 2" xfId="187"/>
    <cellStyle name="Примечание 3" xfId="188"/>
    <cellStyle name="Percent" xfId="189"/>
    <cellStyle name="Связанная ячейка" xfId="190"/>
    <cellStyle name="Связанная ячейка 2" xfId="191"/>
    <cellStyle name="Связанная ячейка 2 2" xfId="192"/>
    <cellStyle name="Связанная ячейка 3" xfId="193"/>
    <cellStyle name="Текст предупреждения" xfId="194"/>
    <cellStyle name="Текст предупреждения 2" xfId="195"/>
    <cellStyle name="Текст предупреждения 2 2" xfId="196"/>
    <cellStyle name="Текст предупреждения 3" xfId="197"/>
    <cellStyle name="Comma" xfId="198"/>
    <cellStyle name="Comma [0]" xfId="199"/>
    <cellStyle name="Хороший" xfId="200"/>
    <cellStyle name="Хороший 2" xfId="201"/>
    <cellStyle name="Хороший 2 2" xfId="202"/>
    <cellStyle name="Хороший 3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2:Z64"/>
  <sheetViews>
    <sheetView tabSelected="1" zoomScaleSheetLayoutView="100" workbookViewId="0" topLeftCell="A31">
      <selection activeCell="N40" sqref="N40"/>
    </sheetView>
  </sheetViews>
  <sheetFormatPr defaultColWidth="9.00390625" defaultRowHeight="12.75"/>
  <cols>
    <col min="1" max="1" width="2.75390625" style="35" customWidth="1"/>
    <col min="2" max="2" width="8.125" style="17" customWidth="1"/>
    <col min="3" max="3" width="19.25390625" style="17" customWidth="1"/>
    <col min="4" max="4" width="4.875" style="36" customWidth="1"/>
    <col min="5" max="5" width="4.875" style="17" customWidth="1"/>
    <col min="6" max="6" width="3.125" style="37" customWidth="1"/>
    <col min="7" max="7" width="7.625" style="38" customWidth="1"/>
    <col min="8" max="9" width="7.875" style="38" customWidth="1"/>
    <col min="10" max="10" width="8.00390625" style="17" customWidth="1"/>
    <col min="11" max="11" width="10.625" style="17" customWidth="1"/>
    <col min="12" max="12" width="9.375" style="39" customWidth="1"/>
    <col min="13" max="13" width="9.625" style="39" customWidth="1"/>
    <col min="14" max="14" width="9.25390625" style="39" customWidth="1"/>
    <col min="15" max="15" width="8.00390625" style="39" customWidth="1"/>
    <col min="16" max="16" width="11.25390625" style="39" customWidth="1"/>
    <col min="17" max="17" width="9.00390625" style="39" customWidth="1"/>
    <col min="18" max="18" width="9.75390625" style="39" customWidth="1"/>
    <col min="19" max="19" width="10.75390625" style="39" customWidth="1"/>
    <col min="20" max="20" width="11.00390625" style="40" customWidth="1"/>
    <col min="21" max="21" width="9.625" style="40" customWidth="1"/>
    <col min="22" max="22" width="9.25390625" style="40" customWidth="1"/>
    <col min="23" max="23" width="11.00390625" style="40" customWidth="1"/>
    <col min="24" max="24" width="8.25390625" style="39" customWidth="1"/>
    <col min="25" max="16384" width="9.125" style="17" customWidth="1"/>
  </cols>
  <sheetData>
    <row r="12" spans="1:24" s="2" customFormat="1" ht="47.25" customHeight="1">
      <c r="A12" s="97" t="s">
        <v>67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4" spans="1:24" s="2" customFormat="1" ht="36.75" customHeight="1">
      <c r="A14" s="84" t="s">
        <v>0</v>
      </c>
      <c r="B14" s="88" t="s">
        <v>1</v>
      </c>
      <c r="C14" s="88" t="s">
        <v>2</v>
      </c>
      <c r="D14" s="84" t="s">
        <v>3</v>
      </c>
      <c r="E14" s="84"/>
      <c r="F14" s="90" t="s">
        <v>6</v>
      </c>
      <c r="G14" s="96" t="s">
        <v>7</v>
      </c>
      <c r="H14" s="96"/>
      <c r="I14" s="96"/>
      <c r="J14" s="88" t="s">
        <v>66</v>
      </c>
      <c r="K14" s="88" t="s">
        <v>12</v>
      </c>
      <c r="L14" s="84" t="s">
        <v>20</v>
      </c>
      <c r="M14" s="84" t="s">
        <v>27</v>
      </c>
      <c r="N14" s="84" t="s">
        <v>54</v>
      </c>
      <c r="O14" s="84" t="s">
        <v>52</v>
      </c>
      <c r="P14" s="84" t="s">
        <v>53</v>
      </c>
      <c r="Q14" s="84" t="s">
        <v>19</v>
      </c>
      <c r="R14" s="85" t="s">
        <v>88</v>
      </c>
      <c r="S14" s="84" t="s">
        <v>13</v>
      </c>
      <c r="T14" s="84"/>
      <c r="U14" s="84"/>
      <c r="V14" s="84"/>
      <c r="W14" s="84"/>
      <c r="X14" s="88" t="s">
        <v>62</v>
      </c>
    </row>
    <row r="15" spans="1:24" s="2" customFormat="1" ht="42" customHeight="1">
      <c r="A15" s="84"/>
      <c r="B15" s="88"/>
      <c r="C15" s="88"/>
      <c r="D15" s="90" t="s">
        <v>4</v>
      </c>
      <c r="E15" s="88" t="s">
        <v>5</v>
      </c>
      <c r="F15" s="90"/>
      <c r="G15" s="92" t="s">
        <v>63</v>
      </c>
      <c r="H15" s="96" t="s">
        <v>8</v>
      </c>
      <c r="I15" s="96"/>
      <c r="J15" s="88"/>
      <c r="K15" s="88"/>
      <c r="L15" s="84"/>
      <c r="M15" s="84"/>
      <c r="N15" s="84"/>
      <c r="O15" s="84"/>
      <c r="P15" s="84"/>
      <c r="Q15" s="84"/>
      <c r="R15" s="86"/>
      <c r="S15" s="88" t="s">
        <v>9</v>
      </c>
      <c r="T15" s="94" t="s">
        <v>14</v>
      </c>
      <c r="U15" s="94"/>
      <c r="V15" s="94"/>
      <c r="W15" s="94"/>
      <c r="X15" s="88"/>
    </row>
    <row r="16" spans="1:24" s="2" customFormat="1" ht="26.25" customHeight="1">
      <c r="A16" s="84"/>
      <c r="B16" s="88"/>
      <c r="C16" s="88"/>
      <c r="D16" s="90"/>
      <c r="E16" s="88"/>
      <c r="F16" s="90"/>
      <c r="G16" s="92"/>
      <c r="H16" s="92" t="s">
        <v>9</v>
      </c>
      <c r="I16" s="92" t="s">
        <v>10</v>
      </c>
      <c r="J16" s="88"/>
      <c r="K16" s="88"/>
      <c r="L16" s="84"/>
      <c r="M16" s="84"/>
      <c r="N16" s="84"/>
      <c r="O16" s="84"/>
      <c r="P16" s="84"/>
      <c r="Q16" s="84"/>
      <c r="R16" s="86"/>
      <c r="S16" s="88"/>
      <c r="T16" s="94" t="s">
        <v>15</v>
      </c>
      <c r="U16" s="94"/>
      <c r="V16" s="94"/>
      <c r="W16" s="95" t="s">
        <v>16</v>
      </c>
      <c r="X16" s="88"/>
    </row>
    <row r="17" spans="1:24" s="2" customFormat="1" ht="79.5" customHeight="1">
      <c r="A17" s="84"/>
      <c r="B17" s="88"/>
      <c r="C17" s="88"/>
      <c r="D17" s="90"/>
      <c r="E17" s="88"/>
      <c r="F17" s="90"/>
      <c r="G17" s="92"/>
      <c r="H17" s="92"/>
      <c r="I17" s="92"/>
      <c r="J17" s="88"/>
      <c r="K17" s="88"/>
      <c r="L17" s="84"/>
      <c r="M17" s="84"/>
      <c r="N17" s="84"/>
      <c r="O17" s="84"/>
      <c r="P17" s="84"/>
      <c r="Q17" s="84"/>
      <c r="R17" s="86"/>
      <c r="S17" s="88"/>
      <c r="T17" s="95" t="s">
        <v>64</v>
      </c>
      <c r="U17" s="95" t="s">
        <v>65</v>
      </c>
      <c r="V17" s="95" t="s">
        <v>17</v>
      </c>
      <c r="W17" s="95"/>
      <c r="X17" s="88"/>
    </row>
    <row r="18" spans="1:26" s="2" customFormat="1" ht="10.5" customHeight="1">
      <c r="A18" s="84"/>
      <c r="B18" s="88"/>
      <c r="C18" s="88"/>
      <c r="D18" s="90"/>
      <c r="E18" s="88"/>
      <c r="F18" s="90"/>
      <c r="G18" s="92"/>
      <c r="H18" s="92"/>
      <c r="I18" s="92"/>
      <c r="J18" s="88"/>
      <c r="K18" s="88"/>
      <c r="L18" s="84"/>
      <c r="M18" s="84"/>
      <c r="N18" s="84"/>
      <c r="O18" s="84"/>
      <c r="P18" s="84"/>
      <c r="Q18" s="84"/>
      <c r="R18" s="87"/>
      <c r="S18" s="88"/>
      <c r="T18" s="95"/>
      <c r="U18" s="95"/>
      <c r="V18" s="95"/>
      <c r="W18" s="95"/>
      <c r="X18" s="88"/>
      <c r="Y18" s="18"/>
      <c r="Z18" s="18"/>
    </row>
    <row r="19" spans="1:26" s="2" customFormat="1" ht="12.75">
      <c r="A19" s="3">
        <v>1</v>
      </c>
      <c r="B19" s="3">
        <v>2</v>
      </c>
      <c r="C19" s="3">
        <v>3</v>
      </c>
      <c r="D19" s="7">
        <v>4</v>
      </c>
      <c r="E19" s="3">
        <v>5</v>
      </c>
      <c r="F19" s="7">
        <v>6</v>
      </c>
      <c r="G19" s="7">
        <v>7</v>
      </c>
      <c r="H19" s="7">
        <v>8</v>
      </c>
      <c r="I19" s="7">
        <v>9</v>
      </c>
      <c r="J19" s="3">
        <v>10</v>
      </c>
      <c r="K19" s="3">
        <v>11</v>
      </c>
      <c r="L19" s="3">
        <v>12</v>
      </c>
      <c r="M19" s="3">
        <v>13</v>
      </c>
      <c r="N19" s="3">
        <v>14</v>
      </c>
      <c r="O19" s="3">
        <v>15</v>
      </c>
      <c r="P19" s="3">
        <v>16</v>
      </c>
      <c r="Q19" s="3">
        <v>17</v>
      </c>
      <c r="R19" s="3"/>
      <c r="S19" s="3">
        <v>18</v>
      </c>
      <c r="T19" s="7">
        <v>19</v>
      </c>
      <c r="U19" s="7">
        <v>20</v>
      </c>
      <c r="V19" s="7">
        <v>21</v>
      </c>
      <c r="W19" s="7">
        <v>22</v>
      </c>
      <c r="X19" s="3">
        <v>23</v>
      </c>
      <c r="Y19" s="18"/>
      <c r="Z19" s="18"/>
    </row>
    <row r="20" spans="1:26" ht="15.75">
      <c r="A20" s="91" t="s">
        <v>61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16"/>
      <c r="Z20" s="16"/>
    </row>
    <row r="21" spans="1:24" ht="23.25" customHeight="1">
      <c r="A21" s="4">
        <v>1</v>
      </c>
      <c r="B21" s="4" t="s">
        <v>11</v>
      </c>
      <c r="C21" s="1" t="s">
        <v>56</v>
      </c>
      <c r="D21" s="8">
        <v>1961</v>
      </c>
      <c r="E21" s="4" t="s">
        <v>28</v>
      </c>
      <c r="F21" s="8">
        <v>1</v>
      </c>
      <c r="G21" s="11">
        <v>2607.3</v>
      </c>
      <c r="H21" s="11">
        <v>2607.3</v>
      </c>
      <c r="I21" s="11">
        <v>1592.2</v>
      </c>
      <c r="J21" s="5" t="s">
        <v>51</v>
      </c>
      <c r="K21" s="24" t="s">
        <v>79</v>
      </c>
      <c r="L21" s="13"/>
      <c r="M21" s="14"/>
      <c r="N21" s="11">
        <v>2740.86</v>
      </c>
      <c r="O21" s="12">
        <v>86.25</v>
      </c>
      <c r="P21" s="15">
        <v>521.09</v>
      </c>
      <c r="Q21" s="15">
        <v>1152.43</v>
      </c>
      <c r="R21" s="15">
        <v>468.89</v>
      </c>
      <c r="S21" s="49">
        <v>4969.52357959118</v>
      </c>
      <c r="T21" s="26">
        <f>(S21-W21)*0.8692</f>
        <v>4103.534400611621</v>
      </c>
      <c r="U21" s="26">
        <f>S21-T21-V21-W21</f>
        <v>525.2524204629002</v>
      </c>
      <c r="V21" s="26">
        <f>(S21-T21-W21)*0.1494067</f>
        <v>92.26057953710004</v>
      </c>
      <c r="W21" s="26">
        <f>S21*0.05</f>
        <v>248.47617897955902</v>
      </c>
      <c r="X21" s="49">
        <f aca="true" t="shared" si="0" ref="X21:X56">S21/G21</f>
        <v>1.9060037508499905</v>
      </c>
    </row>
    <row r="22" spans="1:24" s="28" customFormat="1" ht="23.25" customHeight="1">
      <c r="A22" s="4">
        <v>2</v>
      </c>
      <c r="B22" s="4" t="s">
        <v>11</v>
      </c>
      <c r="C22" s="1" t="s">
        <v>29</v>
      </c>
      <c r="D22" s="8">
        <v>1962</v>
      </c>
      <c r="E22" s="4" t="s">
        <v>28</v>
      </c>
      <c r="F22" s="8">
        <v>1</v>
      </c>
      <c r="G22" s="11">
        <v>4225.6</v>
      </c>
      <c r="H22" s="11">
        <v>3513.2</v>
      </c>
      <c r="I22" s="11">
        <v>1559.1</v>
      </c>
      <c r="J22" s="11" t="s">
        <v>51</v>
      </c>
      <c r="K22" s="24" t="s">
        <v>80</v>
      </c>
      <c r="L22" s="11">
        <v>1204.76</v>
      </c>
      <c r="M22" s="11"/>
      <c r="N22" s="11"/>
      <c r="O22" s="12">
        <v>86.25</v>
      </c>
      <c r="P22" s="11">
        <v>466.36</v>
      </c>
      <c r="Q22" s="11">
        <v>1302.2</v>
      </c>
      <c r="R22" s="11">
        <v>634.86</v>
      </c>
      <c r="S22" s="49">
        <v>3694.4310317077097</v>
      </c>
      <c r="T22" s="26">
        <f aca="true" t="shared" si="1" ref="T22:T56">(S22-W22)*0.8692</f>
        <v>3050.639480122324</v>
      </c>
      <c r="U22" s="26">
        <f aca="true" t="shared" si="2" ref="U22:U56">S22-T22-V22-W22</f>
        <v>390.4818662310001</v>
      </c>
      <c r="V22" s="26">
        <f aca="true" t="shared" si="3" ref="V22:V56">(S22-T22-W22)*0.1494067</f>
        <v>68.58813376900002</v>
      </c>
      <c r="W22" s="26">
        <f aca="true" t="shared" si="4" ref="W22:W56">S22*0.05</f>
        <v>184.7215515853855</v>
      </c>
      <c r="X22" s="11">
        <f t="shared" si="0"/>
        <v>0.8742973853908816</v>
      </c>
    </row>
    <row r="23" spans="1:24" s="28" customFormat="1" ht="23.25" customHeight="1">
      <c r="A23" s="4">
        <v>3</v>
      </c>
      <c r="B23" s="4" t="s">
        <v>11</v>
      </c>
      <c r="C23" s="1" t="s">
        <v>55</v>
      </c>
      <c r="D23" s="8">
        <v>1961</v>
      </c>
      <c r="E23" s="4" t="s">
        <v>28</v>
      </c>
      <c r="F23" s="8">
        <v>1</v>
      </c>
      <c r="G23" s="11">
        <v>2766.6</v>
      </c>
      <c r="H23" s="11">
        <v>2766.6</v>
      </c>
      <c r="I23" s="11">
        <v>2135.5</v>
      </c>
      <c r="J23" s="11" t="s">
        <v>51</v>
      </c>
      <c r="K23" s="24" t="s">
        <v>76</v>
      </c>
      <c r="L23" s="11">
        <v>1204.76</v>
      </c>
      <c r="M23" s="11"/>
      <c r="N23" s="11"/>
      <c r="O23" s="13">
        <v>62.58</v>
      </c>
      <c r="P23" s="11">
        <v>466.36</v>
      </c>
      <c r="Q23" s="11">
        <v>1255.6</v>
      </c>
      <c r="R23" s="11"/>
      <c r="S23" s="49">
        <v>2989.2966360856267</v>
      </c>
      <c r="T23" s="26">
        <f t="shared" si="1"/>
        <v>2468.3818042813455</v>
      </c>
      <c r="U23" s="26">
        <f t="shared" si="2"/>
        <v>315.9528812849999</v>
      </c>
      <c r="V23" s="26">
        <f t="shared" si="3"/>
        <v>55.497118714999985</v>
      </c>
      <c r="W23" s="26">
        <f t="shared" si="4"/>
        <v>149.46483180428135</v>
      </c>
      <c r="X23" s="11">
        <f t="shared" si="0"/>
        <v>1.0804946996622666</v>
      </c>
    </row>
    <row r="24" spans="1:24" s="28" customFormat="1" ht="23.25" customHeight="1">
      <c r="A24" s="4">
        <v>4</v>
      </c>
      <c r="B24" s="22" t="s">
        <v>11</v>
      </c>
      <c r="C24" s="19" t="s">
        <v>30</v>
      </c>
      <c r="D24" s="21">
        <v>1963</v>
      </c>
      <c r="E24" s="22" t="s">
        <v>28</v>
      </c>
      <c r="F24" s="21">
        <v>1</v>
      </c>
      <c r="G24" s="23">
        <v>2480.7</v>
      </c>
      <c r="H24" s="23">
        <v>2324.7</v>
      </c>
      <c r="I24" s="23">
        <v>1200.3</v>
      </c>
      <c r="J24" s="22" t="s">
        <v>51</v>
      </c>
      <c r="K24" s="24" t="s">
        <v>76</v>
      </c>
      <c r="L24" s="11">
        <v>1233.41</v>
      </c>
      <c r="M24" s="29"/>
      <c r="N24" s="29"/>
      <c r="O24" s="13">
        <v>62.58</v>
      </c>
      <c r="P24" s="15">
        <v>356.39</v>
      </c>
      <c r="Q24" s="12">
        <v>637.59</v>
      </c>
      <c r="R24" s="12"/>
      <c r="S24" s="49">
        <v>2289.9726380170614</v>
      </c>
      <c r="T24" s="26">
        <f t="shared" si="1"/>
        <v>1890.9220061162082</v>
      </c>
      <c r="U24" s="26">
        <f t="shared" si="2"/>
        <v>242.03802470160014</v>
      </c>
      <c r="V24" s="26">
        <f t="shared" si="3"/>
        <v>42.51397529840002</v>
      </c>
      <c r="W24" s="26">
        <f t="shared" si="4"/>
        <v>114.49863190085307</v>
      </c>
      <c r="X24" s="11">
        <f t="shared" si="0"/>
        <v>0.9231155069202489</v>
      </c>
    </row>
    <row r="25" spans="1:24" ht="23.25" customHeight="1">
      <c r="A25" s="4">
        <v>5</v>
      </c>
      <c r="B25" s="4" t="s">
        <v>11</v>
      </c>
      <c r="C25" s="1" t="s">
        <v>60</v>
      </c>
      <c r="D25" s="8">
        <v>1962</v>
      </c>
      <c r="E25" s="4" t="s">
        <v>28</v>
      </c>
      <c r="F25" s="8">
        <v>1</v>
      </c>
      <c r="G25" s="11">
        <v>2564</v>
      </c>
      <c r="H25" s="11">
        <v>2564</v>
      </c>
      <c r="I25" s="11">
        <v>1404.4</v>
      </c>
      <c r="J25" s="22" t="s">
        <v>51</v>
      </c>
      <c r="K25" s="6" t="s">
        <v>25</v>
      </c>
      <c r="L25" s="12"/>
      <c r="M25" s="12"/>
      <c r="N25" s="12">
        <v>2854.26</v>
      </c>
      <c r="O25" s="13">
        <v>52.69</v>
      </c>
      <c r="P25" s="11">
        <v>466.36</v>
      </c>
      <c r="Q25" s="12">
        <v>871.85</v>
      </c>
      <c r="R25" s="12"/>
      <c r="S25" s="49">
        <v>4245.1553194913895</v>
      </c>
      <c r="T25" s="26">
        <f t="shared" si="1"/>
        <v>3505.39455351682</v>
      </c>
      <c r="U25" s="26">
        <f t="shared" si="2"/>
        <v>448.69051752990003</v>
      </c>
      <c r="V25" s="26">
        <f t="shared" si="3"/>
        <v>78.81248247010001</v>
      </c>
      <c r="W25" s="26">
        <f t="shared" si="4"/>
        <v>212.25776597456948</v>
      </c>
      <c r="X25" s="49">
        <f t="shared" si="0"/>
        <v>1.655676801673709</v>
      </c>
    </row>
    <row r="26" spans="1:24" s="27" customFormat="1" ht="23.25" customHeight="1">
      <c r="A26" s="4">
        <v>6</v>
      </c>
      <c r="B26" s="4" t="s">
        <v>11</v>
      </c>
      <c r="C26" s="1" t="s">
        <v>57</v>
      </c>
      <c r="D26" s="8">
        <v>1978</v>
      </c>
      <c r="E26" s="4" t="s">
        <v>28</v>
      </c>
      <c r="F26" s="8">
        <v>1</v>
      </c>
      <c r="G26" s="11">
        <v>7212</v>
      </c>
      <c r="H26" s="11">
        <v>7113.6</v>
      </c>
      <c r="I26" s="11">
        <v>3334</v>
      </c>
      <c r="J26" s="5" t="s">
        <v>51</v>
      </c>
      <c r="K26" s="5" t="s">
        <v>26</v>
      </c>
      <c r="L26" s="13"/>
      <c r="M26" s="11"/>
      <c r="N26" s="11">
        <v>1863.87</v>
      </c>
      <c r="O26" s="13">
        <v>62.58</v>
      </c>
      <c r="P26" s="15">
        <v>521.09</v>
      </c>
      <c r="Q26" s="15">
        <v>800.52</v>
      </c>
      <c r="R26" s="15"/>
      <c r="S26" s="49">
        <v>3248.0605182681475</v>
      </c>
      <c r="T26" s="26">
        <f t="shared" si="1"/>
        <v>2682.05349235474</v>
      </c>
      <c r="U26" s="26">
        <f t="shared" si="2"/>
        <v>343.30285825320027</v>
      </c>
      <c r="V26" s="26">
        <f t="shared" si="3"/>
        <v>60.30114174680004</v>
      </c>
      <c r="W26" s="26">
        <f t="shared" si="4"/>
        <v>162.4030259134074</v>
      </c>
      <c r="X26" s="11">
        <f t="shared" si="0"/>
        <v>0.45036890159014803</v>
      </c>
    </row>
    <row r="27" spans="1:24" s="28" customFormat="1" ht="23.25" customHeight="1">
      <c r="A27" s="4">
        <v>7</v>
      </c>
      <c r="B27" s="4" t="s">
        <v>11</v>
      </c>
      <c r="C27" s="1" t="s">
        <v>31</v>
      </c>
      <c r="D27" s="8">
        <v>1967</v>
      </c>
      <c r="E27" s="4" t="s">
        <v>28</v>
      </c>
      <c r="F27" s="8">
        <v>1</v>
      </c>
      <c r="G27" s="11">
        <v>4523.7</v>
      </c>
      <c r="H27" s="11">
        <v>4523.7</v>
      </c>
      <c r="I27" s="11">
        <v>2861.7</v>
      </c>
      <c r="J27" s="4" t="s">
        <v>24</v>
      </c>
      <c r="K27" s="24" t="s">
        <v>76</v>
      </c>
      <c r="L27" s="11">
        <v>1370.33</v>
      </c>
      <c r="M27" s="29"/>
      <c r="N27" s="29"/>
      <c r="O27" s="13">
        <v>62.58</v>
      </c>
      <c r="P27" s="11">
        <v>466.36</v>
      </c>
      <c r="Q27" s="11">
        <v>1377.95</v>
      </c>
      <c r="R27" s="11"/>
      <c r="S27" s="49">
        <v>3277.217125382263</v>
      </c>
      <c r="T27" s="26">
        <f t="shared" si="1"/>
        <v>2706.12926911315</v>
      </c>
      <c r="U27" s="26">
        <f t="shared" si="2"/>
        <v>346.3845577791001</v>
      </c>
      <c r="V27" s="26">
        <f t="shared" si="3"/>
        <v>60.84244222090001</v>
      </c>
      <c r="W27" s="26">
        <f t="shared" si="4"/>
        <v>163.86085626911316</v>
      </c>
      <c r="X27" s="11">
        <f t="shared" si="0"/>
        <v>0.7244550092584087</v>
      </c>
    </row>
    <row r="28" spans="1:24" ht="23.25" customHeight="1">
      <c r="A28" s="4">
        <v>8</v>
      </c>
      <c r="B28" s="4" t="s">
        <v>11</v>
      </c>
      <c r="C28" s="1" t="s">
        <v>32</v>
      </c>
      <c r="D28" s="8">
        <v>1969</v>
      </c>
      <c r="E28" s="4" t="s">
        <v>28</v>
      </c>
      <c r="F28" s="8">
        <v>1</v>
      </c>
      <c r="G28" s="11">
        <v>4522.4</v>
      </c>
      <c r="H28" s="11">
        <v>4461.1</v>
      </c>
      <c r="I28" s="11">
        <v>3015.2</v>
      </c>
      <c r="J28" s="4" t="s">
        <v>24</v>
      </c>
      <c r="K28" s="24" t="s">
        <v>76</v>
      </c>
      <c r="L28" s="11">
        <v>1370.33</v>
      </c>
      <c r="M28" s="29"/>
      <c r="N28" s="29"/>
      <c r="O28" s="13">
        <v>62.58</v>
      </c>
      <c r="P28" s="11">
        <v>466.36</v>
      </c>
      <c r="Q28" s="11">
        <v>1488.6</v>
      </c>
      <c r="R28" s="11"/>
      <c r="S28" s="49">
        <v>3387.872203444391</v>
      </c>
      <c r="T28" s="26">
        <f t="shared" si="1"/>
        <v>2797.5015932721712</v>
      </c>
      <c r="U28" s="26">
        <f t="shared" si="2"/>
        <v>358.0802156541001</v>
      </c>
      <c r="V28" s="26">
        <f t="shared" si="3"/>
        <v>62.89678434590001</v>
      </c>
      <c r="W28" s="26">
        <f t="shared" si="4"/>
        <v>169.39361017221955</v>
      </c>
      <c r="X28" s="49">
        <f t="shared" si="0"/>
        <v>0.7491314796224109</v>
      </c>
    </row>
    <row r="29" spans="1:24" s="28" customFormat="1" ht="23.25" customHeight="1">
      <c r="A29" s="4">
        <v>9</v>
      </c>
      <c r="B29" s="4" t="s">
        <v>11</v>
      </c>
      <c r="C29" s="1" t="s">
        <v>33</v>
      </c>
      <c r="D29" s="8">
        <v>1969</v>
      </c>
      <c r="E29" s="4" t="s">
        <v>28</v>
      </c>
      <c r="F29" s="8">
        <v>1</v>
      </c>
      <c r="G29" s="11">
        <v>4514</v>
      </c>
      <c r="H29" s="11">
        <v>4514</v>
      </c>
      <c r="I29" s="11">
        <v>2489.7</v>
      </c>
      <c r="J29" s="26" t="s">
        <v>51</v>
      </c>
      <c r="K29" s="24" t="s">
        <v>76</v>
      </c>
      <c r="L29" s="11">
        <v>1370.33</v>
      </c>
      <c r="M29" s="29"/>
      <c r="N29" s="29"/>
      <c r="O29" s="13">
        <v>62.58</v>
      </c>
      <c r="P29" s="11">
        <v>466.36</v>
      </c>
      <c r="Q29" s="11">
        <v>1525.89</v>
      </c>
      <c r="R29" s="11"/>
      <c r="S29" s="49">
        <v>3425.156929019797</v>
      </c>
      <c r="T29" s="26">
        <f t="shared" si="1"/>
        <v>2828.2890825688073</v>
      </c>
      <c r="U29" s="26">
        <f t="shared" si="2"/>
        <v>362.021014413</v>
      </c>
      <c r="V29" s="26">
        <f t="shared" si="3"/>
        <v>63.588985587</v>
      </c>
      <c r="W29" s="26">
        <f t="shared" si="4"/>
        <v>171.25784645098986</v>
      </c>
      <c r="X29" s="11">
        <f t="shared" si="0"/>
        <v>0.7587853187903848</v>
      </c>
    </row>
    <row r="30" spans="1:24" s="28" customFormat="1" ht="23.25" customHeight="1">
      <c r="A30" s="4">
        <v>10</v>
      </c>
      <c r="B30" s="4" t="s">
        <v>11</v>
      </c>
      <c r="C30" s="1" t="s">
        <v>34</v>
      </c>
      <c r="D30" s="8">
        <v>1964</v>
      </c>
      <c r="E30" s="4" t="s">
        <v>28</v>
      </c>
      <c r="F30" s="8">
        <v>1</v>
      </c>
      <c r="G30" s="11">
        <v>2660.2</v>
      </c>
      <c r="H30" s="11">
        <v>2660.2</v>
      </c>
      <c r="I30" s="11">
        <v>1944.3</v>
      </c>
      <c r="J30" s="4" t="s">
        <v>24</v>
      </c>
      <c r="K30" s="24" t="s">
        <v>76</v>
      </c>
      <c r="L30" s="11">
        <v>1017.65</v>
      </c>
      <c r="M30" s="29"/>
      <c r="N30" s="29"/>
      <c r="O30" s="13">
        <v>52.69</v>
      </c>
      <c r="P30" s="11">
        <v>281.29</v>
      </c>
      <c r="Q30" s="12">
        <v>1635.6</v>
      </c>
      <c r="R30" s="11">
        <v>484.54</v>
      </c>
      <c r="S30" s="49">
        <v>3471.7688717205856</v>
      </c>
      <c r="T30" s="26">
        <f t="shared" si="1"/>
        <v>2866.778428134556</v>
      </c>
      <c r="U30" s="26">
        <f t="shared" si="2"/>
        <v>366.9476508066001</v>
      </c>
      <c r="V30" s="26">
        <f t="shared" si="3"/>
        <v>64.45434919340002</v>
      </c>
      <c r="W30" s="26">
        <f t="shared" si="4"/>
        <v>173.58844358602929</v>
      </c>
      <c r="X30" s="11">
        <f t="shared" si="0"/>
        <v>1.3050781413880859</v>
      </c>
    </row>
    <row r="31" spans="1:24" s="28" customFormat="1" ht="23.25" customHeight="1">
      <c r="A31" s="4">
        <v>11</v>
      </c>
      <c r="B31" s="4" t="s">
        <v>11</v>
      </c>
      <c r="C31" s="1" t="s">
        <v>35</v>
      </c>
      <c r="D31" s="8">
        <v>1989</v>
      </c>
      <c r="E31" s="4" t="s">
        <v>28</v>
      </c>
      <c r="F31" s="8">
        <v>1</v>
      </c>
      <c r="G31" s="11">
        <v>3232.5</v>
      </c>
      <c r="H31" s="11">
        <v>2859.3</v>
      </c>
      <c r="I31" s="11">
        <v>1768</v>
      </c>
      <c r="J31" s="4" t="s">
        <v>51</v>
      </c>
      <c r="K31" s="24" t="s">
        <v>81</v>
      </c>
      <c r="L31" s="11">
        <v>552.62</v>
      </c>
      <c r="M31" s="29"/>
      <c r="N31" s="11">
        <v>1076.1</v>
      </c>
      <c r="O31" s="29"/>
      <c r="P31" s="29"/>
      <c r="Q31" s="29"/>
      <c r="R31" s="12">
        <v>570.75</v>
      </c>
      <c r="S31" s="49">
        <v>2199.468855625302</v>
      </c>
      <c r="T31" s="26">
        <f t="shared" si="1"/>
        <v>1816.1894128440367</v>
      </c>
      <c r="U31" s="26">
        <f t="shared" si="2"/>
        <v>232.4722524498</v>
      </c>
      <c r="V31" s="26">
        <f t="shared" si="3"/>
        <v>40.8337475502</v>
      </c>
      <c r="W31" s="26">
        <f t="shared" si="4"/>
        <v>109.97344278126509</v>
      </c>
      <c r="X31" s="11">
        <f t="shared" si="0"/>
        <v>0.6804234665507507</v>
      </c>
    </row>
    <row r="32" spans="1:24" s="28" customFormat="1" ht="23.25" customHeight="1">
      <c r="A32" s="4">
        <v>12</v>
      </c>
      <c r="B32" s="4" t="s">
        <v>11</v>
      </c>
      <c r="C32" s="1" t="s">
        <v>36</v>
      </c>
      <c r="D32" s="8">
        <v>1981</v>
      </c>
      <c r="E32" s="4" t="s">
        <v>28</v>
      </c>
      <c r="F32" s="8">
        <v>1</v>
      </c>
      <c r="G32" s="11">
        <v>2344.8</v>
      </c>
      <c r="H32" s="11">
        <v>2344.8</v>
      </c>
      <c r="I32" s="11">
        <v>1646.9</v>
      </c>
      <c r="J32" s="4" t="s">
        <v>51</v>
      </c>
      <c r="K32" s="24" t="s">
        <v>82</v>
      </c>
      <c r="L32" s="11">
        <v>434.85</v>
      </c>
      <c r="M32" s="11">
        <v>1707.14467</v>
      </c>
      <c r="N32" s="29"/>
      <c r="O32" s="12">
        <v>86.25</v>
      </c>
      <c r="P32" s="11">
        <v>577.21</v>
      </c>
      <c r="Q32" s="12">
        <v>802.73</v>
      </c>
      <c r="R32" s="12">
        <v>570.75</v>
      </c>
      <c r="S32" s="49">
        <v>4178.939320779012</v>
      </c>
      <c r="T32" s="26">
        <f t="shared" si="1"/>
        <v>3450.717354740061</v>
      </c>
      <c r="U32" s="26">
        <f t="shared" si="2"/>
        <v>441.6918358575</v>
      </c>
      <c r="V32" s="26">
        <f t="shared" si="3"/>
        <v>77.5831641425</v>
      </c>
      <c r="W32" s="26">
        <f t="shared" si="4"/>
        <v>208.9469660389506</v>
      </c>
      <c r="X32" s="11">
        <f t="shared" si="0"/>
        <v>1.7822156775754912</v>
      </c>
    </row>
    <row r="33" spans="1:24" s="28" customFormat="1" ht="23.25" customHeight="1">
      <c r="A33" s="4">
        <v>13</v>
      </c>
      <c r="B33" s="4" t="s">
        <v>11</v>
      </c>
      <c r="C33" s="1" t="s">
        <v>37</v>
      </c>
      <c r="D33" s="8">
        <v>1980</v>
      </c>
      <c r="E33" s="4" t="s">
        <v>28</v>
      </c>
      <c r="F33" s="8">
        <v>1</v>
      </c>
      <c r="G33" s="11">
        <v>7069.6</v>
      </c>
      <c r="H33" s="11">
        <v>7069.6</v>
      </c>
      <c r="I33" s="11">
        <v>4146.3</v>
      </c>
      <c r="J33" s="4" t="s">
        <v>51</v>
      </c>
      <c r="K33" s="24" t="s">
        <v>76</v>
      </c>
      <c r="L33" s="11">
        <v>1014.12</v>
      </c>
      <c r="M33" s="29"/>
      <c r="N33" s="29"/>
      <c r="O33" s="12">
        <v>108.06</v>
      </c>
      <c r="P33" s="11">
        <v>619.34</v>
      </c>
      <c r="Q33" s="12">
        <v>2795.19</v>
      </c>
      <c r="R33" s="12"/>
      <c r="S33" s="49">
        <v>4536.705295348463</v>
      </c>
      <c r="T33" s="26">
        <f t="shared" si="1"/>
        <v>3746.1390305810396</v>
      </c>
      <c r="U33" s="26">
        <f t="shared" si="2"/>
        <v>479.5058116022999</v>
      </c>
      <c r="V33" s="26">
        <f t="shared" si="3"/>
        <v>84.22518839769998</v>
      </c>
      <c r="W33" s="26">
        <f t="shared" si="4"/>
        <v>226.83526476742315</v>
      </c>
      <c r="X33" s="11">
        <f t="shared" si="0"/>
        <v>0.6417202239657778</v>
      </c>
    </row>
    <row r="34" spans="1:24" s="28" customFormat="1" ht="23.25" customHeight="1">
      <c r="A34" s="4">
        <v>14</v>
      </c>
      <c r="B34" s="4" t="s">
        <v>11</v>
      </c>
      <c r="C34" s="1" t="s">
        <v>38</v>
      </c>
      <c r="D34" s="8">
        <v>1965</v>
      </c>
      <c r="E34" s="26" t="s">
        <v>28</v>
      </c>
      <c r="F34" s="8">
        <v>1</v>
      </c>
      <c r="G34" s="11">
        <v>3527</v>
      </c>
      <c r="H34" s="11">
        <v>3527</v>
      </c>
      <c r="I34" s="11">
        <v>1879.1</v>
      </c>
      <c r="J34" s="26" t="s">
        <v>24</v>
      </c>
      <c r="K34" s="24" t="s">
        <v>83</v>
      </c>
      <c r="L34" s="11">
        <v>1263.14</v>
      </c>
      <c r="M34" s="29"/>
      <c r="N34" s="29"/>
      <c r="O34" s="13">
        <v>62.58</v>
      </c>
      <c r="P34" s="15">
        <v>356.39</v>
      </c>
      <c r="Q34" s="12">
        <v>1363.42</v>
      </c>
      <c r="R34" s="12">
        <v>736.12</v>
      </c>
      <c r="S34" s="49">
        <v>3781.6513761467895</v>
      </c>
      <c r="T34" s="26">
        <f t="shared" si="1"/>
        <v>3122.6608073394495</v>
      </c>
      <c r="U34" s="26">
        <f t="shared" si="2"/>
        <v>399.70059641640034</v>
      </c>
      <c r="V34" s="26">
        <f t="shared" si="3"/>
        <v>70.20740358360007</v>
      </c>
      <c r="W34" s="26">
        <f t="shared" si="4"/>
        <v>189.0825688073395</v>
      </c>
      <c r="X34" s="11">
        <f t="shared" si="0"/>
        <v>1.0722005602911227</v>
      </c>
    </row>
    <row r="35" spans="1:24" s="28" customFormat="1" ht="23.25" customHeight="1">
      <c r="A35" s="4">
        <v>15</v>
      </c>
      <c r="B35" s="4" t="s">
        <v>11</v>
      </c>
      <c r="C35" s="1" t="s">
        <v>39</v>
      </c>
      <c r="D35" s="8">
        <v>1976</v>
      </c>
      <c r="E35" s="26" t="s">
        <v>28</v>
      </c>
      <c r="F35" s="8">
        <v>1</v>
      </c>
      <c r="G35" s="11">
        <v>4521</v>
      </c>
      <c r="H35" s="11">
        <v>3493</v>
      </c>
      <c r="I35" s="11">
        <v>2663.5</v>
      </c>
      <c r="J35" s="26" t="s">
        <v>51</v>
      </c>
      <c r="K35" s="24" t="s">
        <v>78</v>
      </c>
      <c r="L35" s="29"/>
      <c r="M35" s="11">
        <v>2111.57973</v>
      </c>
      <c r="N35" s="29"/>
      <c r="O35" s="13">
        <v>52.69</v>
      </c>
      <c r="P35" s="11">
        <v>565.33</v>
      </c>
      <c r="Q35" s="11">
        <v>1184.72</v>
      </c>
      <c r="R35" s="11"/>
      <c r="S35" s="49">
        <v>3914.3248028327703</v>
      </c>
      <c r="T35" s="26">
        <f t="shared" si="1"/>
        <v>3232.2145626911315</v>
      </c>
      <c r="U35" s="26">
        <f t="shared" si="2"/>
        <v>413.7234775602002</v>
      </c>
      <c r="V35" s="26">
        <f t="shared" si="3"/>
        <v>72.67052243980004</v>
      </c>
      <c r="W35" s="26">
        <f t="shared" si="4"/>
        <v>195.71624014163854</v>
      </c>
      <c r="X35" s="11">
        <f t="shared" si="0"/>
        <v>0.8658095117966755</v>
      </c>
    </row>
    <row r="36" spans="1:24" s="28" customFormat="1" ht="23.25" customHeight="1">
      <c r="A36" s="4">
        <v>16</v>
      </c>
      <c r="B36" s="4" t="s">
        <v>11</v>
      </c>
      <c r="C36" s="1" t="s">
        <v>40</v>
      </c>
      <c r="D36" s="8">
        <v>1967</v>
      </c>
      <c r="E36" s="26" t="s">
        <v>28</v>
      </c>
      <c r="F36" s="8">
        <v>1</v>
      </c>
      <c r="G36" s="11">
        <v>6095.3</v>
      </c>
      <c r="H36" s="11">
        <v>6095.3</v>
      </c>
      <c r="I36" s="11">
        <v>3287.9</v>
      </c>
      <c r="J36" s="26" t="s">
        <v>24</v>
      </c>
      <c r="K36" s="24" t="s">
        <v>76</v>
      </c>
      <c r="L36" s="11">
        <v>2225.77</v>
      </c>
      <c r="M36" s="29"/>
      <c r="N36" s="29"/>
      <c r="O36" s="13">
        <v>62.58</v>
      </c>
      <c r="P36" s="11">
        <v>466.36</v>
      </c>
      <c r="Q36" s="12">
        <v>2520.48</v>
      </c>
      <c r="R36" s="12"/>
      <c r="S36" s="49">
        <v>5275.189119587961</v>
      </c>
      <c r="T36" s="26">
        <f t="shared" si="1"/>
        <v>4355.934663608563</v>
      </c>
      <c r="U36" s="26">
        <f t="shared" si="2"/>
        <v>557.5596551834997</v>
      </c>
      <c r="V36" s="26">
        <f t="shared" si="3"/>
        <v>97.93534481649995</v>
      </c>
      <c r="W36" s="26">
        <f t="shared" si="4"/>
        <v>263.75945597939807</v>
      </c>
      <c r="X36" s="11">
        <f t="shared" si="0"/>
        <v>0.8654519251862846</v>
      </c>
    </row>
    <row r="37" spans="1:24" s="28" customFormat="1" ht="23.25" customHeight="1">
      <c r="A37" s="4">
        <v>17</v>
      </c>
      <c r="B37" s="4" t="s">
        <v>11</v>
      </c>
      <c r="C37" s="1" t="s">
        <v>41</v>
      </c>
      <c r="D37" s="8">
        <v>1983</v>
      </c>
      <c r="E37" s="4" t="s">
        <v>28</v>
      </c>
      <c r="F37" s="8">
        <v>1</v>
      </c>
      <c r="G37" s="11">
        <v>5473.1</v>
      </c>
      <c r="H37" s="11">
        <v>4156.8</v>
      </c>
      <c r="I37" s="11">
        <v>2869.8</v>
      </c>
      <c r="J37" s="4" t="s">
        <v>51</v>
      </c>
      <c r="K37" s="24" t="s">
        <v>84</v>
      </c>
      <c r="L37" s="11">
        <v>1648.65</v>
      </c>
      <c r="M37" s="11">
        <v>3425.3975</v>
      </c>
      <c r="N37" s="11"/>
      <c r="O37" s="11"/>
      <c r="P37" s="11"/>
      <c r="Q37" s="11"/>
      <c r="R37" s="11">
        <v>854.95</v>
      </c>
      <c r="S37" s="49">
        <v>5928.995654273298</v>
      </c>
      <c r="T37" s="26">
        <f t="shared" si="1"/>
        <v>4895.808871559633</v>
      </c>
      <c r="U37" s="26">
        <f t="shared" si="2"/>
        <v>626.6635560620998</v>
      </c>
      <c r="V37" s="26">
        <f t="shared" si="3"/>
        <v>110.07344393789998</v>
      </c>
      <c r="W37" s="26">
        <f t="shared" si="4"/>
        <v>296.4497827136649</v>
      </c>
      <c r="X37" s="11">
        <f t="shared" si="0"/>
        <v>1.0832975195544203</v>
      </c>
    </row>
    <row r="38" spans="1:24" s="28" customFormat="1" ht="23.25" customHeight="1">
      <c r="A38" s="4">
        <v>18</v>
      </c>
      <c r="B38" s="4" t="s">
        <v>11</v>
      </c>
      <c r="C38" s="1" t="s">
        <v>42</v>
      </c>
      <c r="D38" s="8">
        <v>1978</v>
      </c>
      <c r="E38" s="26" t="s">
        <v>28</v>
      </c>
      <c r="F38" s="8">
        <v>1</v>
      </c>
      <c r="G38" s="11">
        <v>5490.4</v>
      </c>
      <c r="H38" s="11">
        <v>4100.6</v>
      </c>
      <c r="I38" s="11">
        <v>2597.7</v>
      </c>
      <c r="J38" s="26" t="s">
        <v>51</v>
      </c>
      <c r="K38" s="24" t="s">
        <v>75</v>
      </c>
      <c r="L38" s="11">
        <v>1648.65</v>
      </c>
      <c r="M38" s="29"/>
      <c r="N38" s="12">
        <v>7173</v>
      </c>
      <c r="O38" s="12">
        <v>86.25</v>
      </c>
      <c r="P38" s="11">
        <v>466.36</v>
      </c>
      <c r="Q38" s="11">
        <v>1247.1</v>
      </c>
      <c r="R38" s="11"/>
      <c r="S38" s="49">
        <v>10621.3584419765</v>
      </c>
      <c r="T38" s="26">
        <f t="shared" si="1"/>
        <v>8770.480519877676</v>
      </c>
      <c r="U38" s="26">
        <f t="shared" si="2"/>
        <v>1122.6215432729987</v>
      </c>
      <c r="V38" s="26">
        <f t="shared" si="3"/>
        <v>197.1884567269998</v>
      </c>
      <c r="W38" s="26">
        <f t="shared" si="4"/>
        <v>531.067922098825</v>
      </c>
      <c r="X38" s="11">
        <f t="shared" si="0"/>
        <v>1.9345327192875748</v>
      </c>
    </row>
    <row r="39" spans="1:24" s="28" customFormat="1" ht="23.25" customHeight="1">
      <c r="A39" s="72"/>
      <c r="B39" s="72"/>
      <c r="C39" s="73"/>
      <c r="D39" s="74"/>
      <c r="E39" s="75"/>
      <c r="F39" s="74"/>
      <c r="G39" s="76"/>
      <c r="H39" s="76"/>
      <c r="I39" s="76"/>
      <c r="J39" s="75"/>
      <c r="K39" s="77"/>
      <c r="L39" s="76"/>
      <c r="M39" s="78"/>
      <c r="N39" s="79"/>
      <c r="O39" s="79"/>
      <c r="P39" s="76"/>
      <c r="Q39" s="76"/>
      <c r="R39" s="76"/>
      <c r="S39" s="80"/>
      <c r="T39" s="75"/>
      <c r="U39" s="75"/>
      <c r="V39" s="75"/>
      <c r="W39" s="75"/>
      <c r="X39" s="76"/>
    </row>
    <row r="40" spans="1:24" s="28" customFormat="1" ht="23.25" customHeight="1">
      <c r="A40" s="72"/>
      <c r="B40" s="72"/>
      <c r="C40" s="73"/>
      <c r="D40" s="74"/>
      <c r="E40" s="75"/>
      <c r="F40" s="74"/>
      <c r="G40" s="76"/>
      <c r="H40" s="76"/>
      <c r="I40" s="76"/>
      <c r="J40" s="75"/>
      <c r="K40" s="77"/>
      <c r="L40" s="76"/>
      <c r="M40" s="78"/>
      <c r="N40" s="79"/>
      <c r="O40" s="79"/>
      <c r="P40" s="76"/>
      <c r="Q40" s="76"/>
      <c r="R40" s="76"/>
      <c r="S40" s="80"/>
      <c r="T40" s="75"/>
      <c r="U40" s="75"/>
      <c r="V40" s="75"/>
      <c r="W40" s="75"/>
      <c r="X40" s="76"/>
    </row>
    <row r="41" spans="1:24" s="28" customFormat="1" ht="23.25" customHeight="1">
      <c r="A41" s="72"/>
      <c r="B41" s="72"/>
      <c r="C41" s="73"/>
      <c r="D41" s="74"/>
      <c r="E41" s="75"/>
      <c r="F41" s="74"/>
      <c r="G41" s="76"/>
      <c r="H41" s="76"/>
      <c r="I41" s="76"/>
      <c r="J41" s="75"/>
      <c r="K41" s="77"/>
      <c r="L41" s="76"/>
      <c r="M41" s="78"/>
      <c r="N41" s="79"/>
      <c r="O41" s="79"/>
      <c r="P41" s="76"/>
      <c r="Q41" s="76"/>
      <c r="R41" s="76"/>
      <c r="S41" s="80"/>
      <c r="T41" s="75"/>
      <c r="U41" s="75"/>
      <c r="V41" s="75"/>
      <c r="W41" s="75"/>
      <c r="X41" s="76"/>
    </row>
    <row r="42" spans="1:24" s="28" customFormat="1" ht="23.25" customHeight="1">
      <c r="A42" s="98"/>
      <c r="B42" s="98"/>
      <c r="C42" s="99"/>
      <c r="D42" s="100"/>
      <c r="E42" s="101"/>
      <c r="F42" s="100"/>
      <c r="G42" s="102"/>
      <c r="H42" s="102"/>
      <c r="I42" s="102"/>
      <c r="J42" s="101"/>
      <c r="K42" s="103"/>
      <c r="L42" s="102"/>
      <c r="M42" s="104"/>
      <c r="N42" s="105"/>
      <c r="O42" s="105"/>
      <c r="P42" s="102"/>
      <c r="Q42" s="102"/>
      <c r="R42" s="102"/>
      <c r="S42" s="106"/>
      <c r="T42" s="101"/>
      <c r="U42" s="101"/>
      <c r="V42" s="101"/>
      <c r="W42" s="101"/>
      <c r="X42" s="102"/>
    </row>
    <row r="43" spans="1:24" s="28" customFormat="1" ht="23.25" customHeight="1">
      <c r="A43" s="63">
        <v>19</v>
      </c>
      <c r="B43" s="63" t="s">
        <v>11</v>
      </c>
      <c r="C43" s="64" t="s">
        <v>43</v>
      </c>
      <c r="D43" s="65">
        <v>1983</v>
      </c>
      <c r="E43" s="63" t="s">
        <v>28</v>
      </c>
      <c r="F43" s="65">
        <v>1</v>
      </c>
      <c r="G43" s="66">
        <v>3902.8</v>
      </c>
      <c r="H43" s="66">
        <v>3902.8</v>
      </c>
      <c r="I43" s="66">
        <v>2464.4</v>
      </c>
      <c r="J43" s="63" t="s">
        <v>24</v>
      </c>
      <c r="K43" s="67" t="s">
        <v>84</v>
      </c>
      <c r="L43" s="68">
        <v>608.38</v>
      </c>
      <c r="M43" s="66">
        <v>4595.05503</v>
      </c>
      <c r="N43" s="68"/>
      <c r="O43" s="69"/>
      <c r="P43" s="66"/>
      <c r="Q43" s="68"/>
      <c r="R43" s="68">
        <v>786.89</v>
      </c>
      <c r="S43" s="70">
        <v>5990.318686624819</v>
      </c>
      <c r="T43" s="71">
        <f t="shared" si="1"/>
        <v>4946.445752293578</v>
      </c>
      <c r="U43" s="71">
        <f t="shared" si="2"/>
        <v>633.1450770080997</v>
      </c>
      <c r="V43" s="71">
        <f t="shared" si="3"/>
        <v>111.21192299189997</v>
      </c>
      <c r="W43" s="71">
        <f t="shared" si="4"/>
        <v>299.51593433124094</v>
      </c>
      <c r="X43" s="66">
        <f t="shared" si="0"/>
        <v>1.5348771873077838</v>
      </c>
    </row>
    <row r="44" spans="1:24" s="28" customFormat="1" ht="23.25" customHeight="1">
      <c r="A44" s="4">
        <v>20</v>
      </c>
      <c r="B44" s="4" t="s">
        <v>11</v>
      </c>
      <c r="C44" s="1" t="s">
        <v>58</v>
      </c>
      <c r="D44" s="8">
        <v>1967</v>
      </c>
      <c r="E44" s="47" t="s">
        <v>28</v>
      </c>
      <c r="F44" s="8">
        <v>1</v>
      </c>
      <c r="G44" s="11">
        <v>3906.7</v>
      </c>
      <c r="H44" s="11">
        <v>3797.5</v>
      </c>
      <c r="I44" s="11">
        <v>2854.3</v>
      </c>
      <c r="J44" s="5" t="s">
        <v>24</v>
      </c>
      <c r="K44" s="5" t="s">
        <v>85</v>
      </c>
      <c r="L44" s="13"/>
      <c r="M44" s="11">
        <v>4595.05503</v>
      </c>
      <c r="N44" s="11"/>
      <c r="O44" s="13"/>
      <c r="P44" s="15"/>
      <c r="Q44" s="15"/>
      <c r="R44" s="15">
        <v>953.59</v>
      </c>
      <c r="S44" s="49">
        <v>5548.647996137132</v>
      </c>
      <c r="T44" s="26">
        <f t="shared" si="1"/>
        <v>4581.740596330275</v>
      </c>
      <c r="U44" s="26">
        <f t="shared" si="2"/>
        <v>586.4628155175003</v>
      </c>
      <c r="V44" s="26">
        <f t="shared" si="3"/>
        <v>103.01218448250006</v>
      </c>
      <c r="W44" s="26">
        <f t="shared" si="4"/>
        <v>277.4323998068566</v>
      </c>
      <c r="X44" s="11">
        <f t="shared" si="0"/>
        <v>1.4202902695720512</v>
      </c>
    </row>
    <row r="45" spans="1:24" s="28" customFormat="1" ht="23.25" customHeight="1">
      <c r="A45" s="4">
        <v>21</v>
      </c>
      <c r="B45" s="4" t="s">
        <v>11</v>
      </c>
      <c r="C45" s="1" t="s">
        <v>59</v>
      </c>
      <c r="D45" s="8">
        <v>1962</v>
      </c>
      <c r="E45" s="4" t="s">
        <v>28</v>
      </c>
      <c r="F45" s="8">
        <v>1</v>
      </c>
      <c r="G45" s="11">
        <v>3954.5</v>
      </c>
      <c r="H45" s="11">
        <v>3954.5</v>
      </c>
      <c r="I45" s="11">
        <v>2686.2</v>
      </c>
      <c r="J45" s="5" t="s">
        <v>24</v>
      </c>
      <c r="K45" s="5" t="s">
        <v>85</v>
      </c>
      <c r="L45" s="13"/>
      <c r="M45" s="11">
        <v>4595.05503</v>
      </c>
      <c r="N45" s="11"/>
      <c r="O45" s="13"/>
      <c r="P45" s="15"/>
      <c r="Q45" s="15"/>
      <c r="R45" s="15">
        <v>786.89</v>
      </c>
      <c r="S45" s="49">
        <v>5381.949138902302</v>
      </c>
      <c r="T45" s="26">
        <f t="shared" si="1"/>
        <v>4444.0906819571865</v>
      </c>
      <c r="U45" s="26">
        <f t="shared" si="2"/>
        <v>568.8436259013007</v>
      </c>
      <c r="V45" s="26">
        <f t="shared" si="3"/>
        <v>99.91737409870012</v>
      </c>
      <c r="W45" s="26">
        <f t="shared" si="4"/>
        <v>269.09745694511514</v>
      </c>
      <c r="X45" s="11">
        <f t="shared" si="0"/>
        <v>1.3609682991281584</v>
      </c>
    </row>
    <row r="46" spans="1:24" s="28" customFormat="1" ht="23.25" customHeight="1">
      <c r="A46" s="4">
        <v>22</v>
      </c>
      <c r="B46" s="4" t="s">
        <v>11</v>
      </c>
      <c r="C46" s="1" t="s">
        <v>18</v>
      </c>
      <c r="D46" s="8">
        <v>1971</v>
      </c>
      <c r="E46" s="26" t="s">
        <v>28</v>
      </c>
      <c r="F46" s="8">
        <v>1</v>
      </c>
      <c r="G46" s="11">
        <v>4223.3</v>
      </c>
      <c r="H46" s="11">
        <v>4223.3</v>
      </c>
      <c r="I46" s="11">
        <v>960</v>
      </c>
      <c r="J46" s="26" t="s">
        <v>51</v>
      </c>
      <c r="K46" s="24" t="s">
        <v>76</v>
      </c>
      <c r="L46" s="11">
        <v>1020.42</v>
      </c>
      <c r="M46" s="29"/>
      <c r="N46" s="29"/>
      <c r="O46" s="12">
        <v>86.25</v>
      </c>
      <c r="P46" s="11">
        <v>577.21</v>
      </c>
      <c r="Q46" s="12">
        <v>2773.38</v>
      </c>
      <c r="R46" s="12"/>
      <c r="S46" s="49">
        <v>4457.258973120876</v>
      </c>
      <c r="T46" s="26">
        <f t="shared" si="1"/>
        <v>3680.537024464832</v>
      </c>
      <c r="U46" s="26">
        <f t="shared" si="2"/>
        <v>471.10875454470045</v>
      </c>
      <c r="V46" s="26">
        <f t="shared" si="3"/>
        <v>82.75024545530007</v>
      </c>
      <c r="W46" s="26">
        <f t="shared" si="4"/>
        <v>222.86294865604384</v>
      </c>
      <c r="X46" s="11">
        <f t="shared" si="0"/>
        <v>1.0553971948762522</v>
      </c>
    </row>
    <row r="47" spans="1:24" s="28" customFormat="1" ht="23.25" customHeight="1">
      <c r="A47" s="4">
        <v>23</v>
      </c>
      <c r="B47" s="4" t="s">
        <v>11</v>
      </c>
      <c r="C47" s="1" t="s">
        <v>44</v>
      </c>
      <c r="D47" s="8">
        <v>1977</v>
      </c>
      <c r="E47" s="4" t="s">
        <v>28</v>
      </c>
      <c r="F47" s="8">
        <v>1</v>
      </c>
      <c r="G47" s="11">
        <v>2379.1</v>
      </c>
      <c r="H47" s="11">
        <v>2379.1</v>
      </c>
      <c r="I47" s="11">
        <v>1296.5</v>
      </c>
      <c r="J47" s="4" t="s">
        <v>24</v>
      </c>
      <c r="K47" s="48" t="s">
        <v>82</v>
      </c>
      <c r="L47" s="11">
        <v>401.2</v>
      </c>
      <c r="M47" s="11">
        <v>1718.25283</v>
      </c>
      <c r="N47" s="11"/>
      <c r="O47" s="12">
        <v>86.25</v>
      </c>
      <c r="P47" s="11">
        <v>577.21</v>
      </c>
      <c r="Q47" s="11">
        <v>804.49</v>
      </c>
      <c r="R47" s="11">
        <v>534.72</v>
      </c>
      <c r="S47" s="49">
        <v>4122.122967970385</v>
      </c>
      <c r="T47" s="26">
        <f t="shared" si="1"/>
        <v>3403.8018195718655</v>
      </c>
      <c r="U47" s="26">
        <f t="shared" si="2"/>
        <v>435.6866471594999</v>
      </c>
      <c r="V47" s="26">
        <f t="shared" si="3"/>
        <v>76.52835284049999</v>
      </c>
      <c r="W47" s="26">
        <f t="shared" si="4"/>
        <v>206.10614839851925</v>
      </c>
      <c r="X47" s="11">
        <f t="shared" si="0"/>
        <v>1.7326396401876276</v>
      </c>
    </row>
    <row r="48" spans="1:24" s="28" customFormat="1" ht="23.25" customHeight="1">
      <c r="A48" s="4">
        <v>24</v>
      </c>
      <c r="B48" s="4" t="s">
        <v>11</v>
      </c>
      <c r="C48" s="1" t="s">
        <v>21</v>
      </c>
      <c r="D48" s="8">
        <v>1980</v>
      </c>
      <c r="E48" s="26" t="s">
        <v>28</v>
      </c>
      <c r="F48" s="8">
        <v>1</v>
      </c>
      <c r="G48" s="11">
        <v>9561.1</v>
      </c>
      <c r="H48" s="11">
        <v>9561.1</v>
      </c>
      <c r="I48" s="11">
        <v>7072.8</v>
      </c>
      <c r="J48" s="26" t="s">
        <v>24</v>
      </c>
      <c r="K48" s="24" t="s">
        <v>76</v>
      </c>
      <c r="L48" s="11">
        <v>1401.96</v>
      </c>
      <c r="M48" s="29"/>
      <c r="N48" s="29"/>
      <c r="O48" s="12">
        <v>86.25</v>
      </c>
      <c r="P48" s="11">
        <v>577.21</v>
      </c>
      <c r="Q48" s="12">
        <v>3411.09</v>
      </c>
      <c r="R48" s="12"/>
      <c r="S48" s="49">
        <v>5476.508932882664</v>
      </c>
      <c r="T48" s="26">
        <f t="shared" si="1"/>
        <v>4522.172486238531</v>
      </c>
      <c r="U48" s="26">
        <f t="shared" si="2"/>
        <v>578.8380971763002</v>
      </c>
      <c r="V48" s="26">
        <f t="shared" si="3"/>
        <v>101.67290282370003</v>
      </c>
      <c r="W48" s="26">
        <f t="shared" si="4"/>
        <v>273.82544664413325</v>
      </c>
      <c r="X48" s="11">
        <f t="shared" si="0"/>
        <v>0.5727906760605646</v>
      </c>
    </row>
    <row r="49" spans="1:24" s="28" customFormat="1" ht="23.25" customHeight="1">
      <c r="A49" s="4">
        <v>25</v>
      </c>
      <c r="B49" s="4" t="s">
        <v>11</v>
      </c>
      <c r="C49" s="1" t="s">
        <v>45</v>
      </c>
      <c r="D49" s="8">
        <v>1977</v>
      </c>
      <c r="E49" s="4" t="s">
        <v>28</v>
      </c>
      <c r="F49" s="8">
        <v>1</v>
      </c>
      <c r="G49" s="11">
        <v>13849.3</v>
      </c>
      <c r="H49" s="11">
        <v>13849.3</v>
      </c>
      <c r="I49" s="11">
        <v>8269.4</v>
      </c>
      <c r="J49" s="4" t="s">
        <v>51</v>
      </c>
      <c r="K49" s="24" t="s">
        <v>76</v>
      </c>
      <c r="L49" s="11">
        <v>1742.56</v>
      </c>
      <c r="M49" s="29"/>
      <c r="N49" s="29"/>
      <c r="O49" s="12">
        <v>108.06</v>
      </c>
      <c r="P49" s="11">
        <v>619.34</v>
      </c>
      <c r="Q49" s="12">
        <v>3735.83</v>
      </c>
      <c r="R49" s="12"/>
      <c r="S49" s="49">
        <v>6205.794302269434</v>
      </c>
      <c r="T49" s="26">
        <f t="shared" si="1"/>
        <v>5124.372587155963</v>
      </c>
      <c r="U49" s="26">
        <f t="shared" si="2"/>
        <v>655.9197126155999</v>
      </c>
      <c r="V49" s="26">
        <f t="shared" si="3"/>
        <v>115.2122873844</v>
      </c>
      <c r="W49" s="26">
        <f t="shared" si="4"/>
        <v>310.28971511347174</v>
      </c>
      <c r="X49" s="11">
        <f t="shared" si="0"/>
        <v>0.4480944381499018</v>
      </c>
    </row>
    <row r="50" spans="1:24" s="28" customFormat="1" ht="23.25" customHeight="1">
      <c r="A50" s="4">
        <v>26</v>
      </c>
      <c r="B50" s="4" t="s">
        <v>11</v>
      </c>
      <c r="C50" s="1" t="s">
        <v>46</v>
      </c>
      <c r="D50" s="8">
        <v>1966</v>
      </c>
      <c r="E50" s="26" t="s">
        <v>28</v>
      </c>
      <c r="F50" s="8">
        <v>1</v>
      </c>
      <c r="G50" s="11">
        <v>2508.7</v>
      </c>
      <c r="H50" s="11">
        <v>2508.7</v>
      </c>
      <c r="I50" s="11">
        <v>1399.4</v>
      </c>
      <c r="J50" s="26" t="s">
        <v>51</v>
      </c>
      <c r="K50" s="24" t="s">
        <v>86</v>
      </c>
      <c r="L50" s="11">
        <v>1013.32</v>
      </c>
      <c r="M50" s="29"/>
      <c r="N50" s="12">
        <v>3792.96</v>
      </c>
      <c r="O50" s="13">
        <v>52.69</v>
      </c>
      <c r="P50" s="15">
        <v>356.39</v>
      </c>
      <c r="Q50" s="11">
        <v>1685.72</v>
      </c>
      <c r="R50" s="11">
        <v>585.78</v>
      </c>
      <c r="S50" s="49">
        <v>7486.858200547241</v>
      </c>
      <c r="T50" s="26">
        <f t="shared" si="1"/>
        <v>6182.198290519878</v>
      </c>
      <c r="U50" s="26">
        <f t="shared" si="2"/>
        <v>791.3214070761005</v>
      </c>
      <c r="V50" s="26">
        <f t="shared" si="3"/>
        <v>138.99559292390006</v>
      </c>
      <c r="W50" s="26">
        <f t="shared" si="4"/>
        <v>374.34291002736205</v>
      </c>
      <c r="X50" s="49">
        <f t="shared" si="0"/>
        <v>2.984357715369411</v>
      </c>
    </row>
    <row r="51" spans="1:24" s="28" customFormat="1" ht="23.25" customHeight="1">
      <c r="A51" s="4">
        <v>27</v>
      </c>
      <c r="B51" s="4" t="s">
        <v>11</v>
      </c>
      <c r="C51" s="1" t="s">
        <v>47</v>
      </c>
      <c r="D51" s="8">
        <v>1978</v>
      </c>
      <c r="E51" s="26" t="s">
        <v>28</v>
      </c>
      <c r="F51" s="8">
        <v>1</v>
      </c>
      <c r="G51" s="11">
        <v>7675.7</v>
      </c>
      <c r="H51" s="11">
        <v>7207.8</v>
      </c>
      <c r="I51" s="11">
        <v>4278.1</v>
      </c>
      <c r="J51" s="26" t="s">
        <v>51</v>
      </c>
      <c r="K51" s="24" t="s">
        <v>76</v>
      </c>
      <c r="L51" s="11">
        <v>1210.14</v>
      </c>
      <c r="M51" s="29"/>
      <c r="N51" s="29"/>
      <c r="O51" s="12">
        <v>108.6</v>
      </c>
      <c r="P51" s="11">
        <v>619.34</v>
      </c>
      <c r="Q51" s="12">
        <v>2573.47</v>
      </c>
      <c r="R51" s="12"/>
      <c r="S51" s="49">
        <v>4511.548366328666</v>
      </c>
      <c r="T51" s="26">
        <f t="shared" si="1"/>
        <v>3725.365948012233</v>
      </c>
      <c r="U51" s="26">
        <f t="shared" si="2"/>
        <v>476.8468569464999</v>
      </c>
      <c r="V51" s="26">
        <f t="shared" si="3"/>
        <v>83.75814305349996</v>
      </c>
      <c r="W51" s="26">
        <f t="shared" si="4"/>
        <v>225.5774183164333</v>
      </c>
      <c r="X51" s="11">
        <f t="shared" si="0"/>
        <v>0.5877702836651597</v>
      </c>
    </row>
    <row r="52" spans="1:24" s="28" customFormat="1" ht="23.25" customHeight="1">
      <c r="A52" s="4">
        <v>28</v>
      </c>
      <c r="B52" s="4" t="s">
        <v>11</v>
      </c>
      <c r="C52" s="1" t="s">
        <v>48</v>
      </c>
      <c r="D52" s="8">
        <v>1976</v>
      </c>
      <c r="E52" s="26" t="s">
        <v>28</v>
      </c>
      <c r="F52" s="8">
        <v>1</v>
      </c>
      <c r="G52" s="11">
        <v>2793.3</v>
      </c>
      <c r="H52" s="11">
        <v>2077.1</v>
      </c>
      <c r="I52" s="11">
        <v>1377.3</v>
      </c>
      <c r="J52" s="26" t="s">
        <v>51</v>
      </c>
      <c r="K52" s="24" t="s">
        <v>76</v>
      </c>
      <c r="L52" s="11">
        <v>496.26</v>
      </c>
      <c r="M52" s="29"/>
      <c r="N52" s="29"/>
      <c r="O52" s="12">
        <v>86.25</v>
      </c>
      <c r="P52" s="11">
        <v>466.36</v>
      </c>
      <c r="Q52" s="12">
        <v>1000.61</v>
      </c>
      <c r="R52" s="12"/>
      <c r="S52" s="49">
        <v>2049.4769032673425</v>
      </c>
      <c r="T52" s="26">
        <f t="shared" si="1"/>
        <v>1692.3350581039754</v>
      </c>
      <c r="U52" s="26">
        <f t="shared" si="2"/>
        <v>216.61889452440005</v>
      </c>
      <c r="V52" s="26">
        <f t="shared" si="3"/>
        <v>38.04910547560001</v>
      </c>
      <c r="W52" s="26">
        <f t="shared" si="4"/>
        <v>102.47384516336713</v>
      </c>
      <c r="X52" s="11">
        <f t="shared" si="0"/>
        <v>0.7337117041733228</v>
      </c>
    </row>
    <row r="53" spans="1:24" s="28" customFormat="1" ht="23.25" customHeight="1">
      <c r="A53" s="4">
        <v>29</v>
      </c>
      <c r="B53" s="4" t="s">
        <v>11</v>
      </c>
      <c r="C53" s="1" t="s">
        <v>23</v>
      </c>
      <c r="D53" s="8">
        <v>1976</v>
      </c>
      <c r="E53" s="26" t="s">
        <v>28</v>
      </c>
      <c r="F53" s="8">
        <v>1</v>
      </c>
      <c r="G53" s="11">
        <v>10412.6</v>
      </c>
      <c r="H53" s="11">
        <v>10351.3</v>
      </c>
      <c r="I53" s="11">
        <v>5936.4</v>
      </c>
      <c r="J53" s="26" t="s">
        <v>24</v>
      </c>
      <c r="K53" s="24" t="s">
        <v>80</v>
      </c>
      <c r="L53" s="11">
        <v>1360.39</v>
      </c>
      <c r="M53" s="29"/>
      <c r="N53" s="29"/>
      <c r="O53" s="12">
        <v>86.25</v>
      </c>
      <c r="P53" s="11">
        <v>577.21</v>
      </c>
      <c r="Q53" s="12">
        <v>4182.89</v>
      </c>
      <c r="R53" s="12">
        <v>2084.09</v>
      </c>
      <c r="S53" s="49">
        <v>8290.841783357477</v>
      </c>
      <c r="T53" s="26">
        <f t="shared" si="1"/>
        <v>6846.079694189602</v>
      </c>
      <c r="U53" s="26">
        <f t="shared" si="2"/>
        <v>876.2982295260003</v>
      </c>
      <c r="V53" s="26">
        <f t="shared" si="3"/>
        <v>153.92177047400008</v>
      </c>
      <c r="W53" s="26">
        <f t="shared" si="4"/>
        <v>414.5420891678739</v>
      </c>
      <c r="X53" s="11">
        <f t="shared" si="0"/>
        <v>0.7962316600423983</v>
      </c>
    </row>
    <row r="54" spans="1:24" ht="23.25" customHeight="1">
      <c r="A54" s="4">
        <v>30</v>
      </c>
      <c r="B54" s="4" t="s">
        <v>11</v>
      </c>
      <c r="C54" s="1" t="s">
        <v>49</v>
      </c>
      <c r="D54" s="8">
        <v>1990</v>
      </c>
      <c r="E54" s="8" t="s">
        <v>28</v>
      </c>
      <c r="F54" s="8">
        <v>1</v>
      </c>
      <c r="G54" s="8">
        <v>14761.5</v>
      </c>
      <c r="H54" s="8">
        <v>14761.5</v>
      </c>
      <c r="I54" s="8">
        <v>8004.3</v>
      </c>
      <c r="J54" s="8" t="s">
        <v>24</v>
      </c>
      <c r="K54" s="4" t="s">
        <v>87</v>
      </c>
      <c r="L54" s="11">
        <v>1876.91</v>
      </c>
      <c r="M54" s="11"/>
      <c r="N54" s="15"/>
      <c r="O54" s="15"/>
      <c r="P54" s="15"/>
      <c r="Q54" s="15"/>
      <c r="R54" s="15">
        <v>2618.03</v>
      </c>
      <c r="S54" s="49">
        <v>4494.938033156285</v>
      </c>
      <c r="T54" s="26">
        <f t="shared" si="1"/>
        <v>3711.6501314984707</v>
      </c>
      <c r="U54" s="26">
        <f t="shared" si="2"/>
        <v>475.09123237530014</v>
      </c>
      <c r="V54" s="26">
        <f t="shared" si="3"/>
        <v>83.44976762470003</v>
      </c>
      <c r="W54" s="26">
        <f t="shared" si="4"/>
        <v>224.74690165781428</v>
      </c>
      <c r="X54" s="11">
        <f t="shared" si="0"/>
        <v>0.30450415155345223</v>
      </c>
    </row>
    <row r="55" spans="1:24" s="28" customFormat="1" ht="23.25" customHeight="1">
      <c r="A55" s="4">
        <v>31</v>
      </c>
      <c r="B55" s="4" t="s">
        <v>11</v>
      </c>
      <c r="C55" s="1" t="s">
        <v>22</v>
      </c>
      <c r="D55" s="8">
        <v>1976</v>
      </c>
      <c r="E55" s="26" t="s">
        <v>28</v>
      </c>
      <c r="F55" s="8">
        <v>1</v>
      </c>
      <c r="G55" s="11">
        <v>9999.9</v>
      </c>
      <c r="H55" s="11">
        <v>9999.9</v>
      </c>
      <c r="I55" s="11">
        <v>5995.5</v>
      </c>
      <c r="J55" s="26" t="s">
        <v>24</v>
      </c>
      <c r="K55" s="24" t="s">
        <v>77</v>
      </c>
      <c r="L55" s="11">
        <v>1306.955</v>
      </c>
      <c r="M55" s="11">
        <v>8580.15599</v>
      </c>
      <c r="N55" s="29"/>
      <c r="O55" s="12">
        <v>86.25</v>
      </c>
      <c r="P55" s="15">
        <v>521.09</v>
      </c>
      <c r="Q55" s="11">
        <v>3789.86</v>
      </c>
      <c r="R55" s="11"/>
      <c r="S55" s="49">
        <v>14284.307098020281</v>
      </c>
      <c r="T55" s="26">
        <f t="shared" si="1"/>
        <v>11795.123743119266</v>
      </c>
      <c r="U55" s="26">
        <f t="shared" si="2"/>
        <v>1509.7758885144008</v>
      </c>
      <c r="V55" s="26">
        <f t="shared" si="3"/>
        <v>265.1921114856002</v>
      </c>
      <c r="W55" s="26">
        <f t="shared" si="4"/>
        <v>714.215354901014</v>
      </c>
      <c r="X55" s="49">
        <f t="shared" si="0"/>
        <v>1.4284449942519706</v>
      </c>
    </row>
    <row r="56" spans="1:24" s="28" customFormat="1" ht="23.25" customHeight="1">
      <c r="A56" s="4">
        <v>32</v>
      </c>
      <c r="B56" s="4" t="s">
        <v>11</v>
      </c>
      <c r="C56" s="1" t="s">
        <v>50</v>
      </c>
      <c r="D56" s="8">
        <v>1978</v>
      </c>
      <c r="E56" s="26" t="s">
        <v>28</v>
      </c>
      <c r="F56" s="8">
        <v>1</v>
      </c>
      <c r="G56" s="11">
        <v>12410.8</v>
      </c>
      <c r="H56" s="11">
        <v>9626.1</v>
      </c>
      <c r="I56" s="11">
        <v>4899.4</v>
      </c>
      <c r="J56" s="26" t="s">
        <v>51</v>
      </c>
      <c r="K56" s="24" t="s">
        <v>20</v>
      </c>
      <c r="L56" s="11">
        <v>1849.65</v>
      </c>
      <c r="M56" s="29"/>
      <c r="N56" s="29"/>
      <c r="O56" s="12"/>
      <c r="P56" s="11"/>
      <c r="Q56" s="11"/>
      <c r="R56" s="11"/>
      <c r="S56" s="49">
        <v>1849.652</v>
      </c>
      <c r="T56" s="26">
        <f t="shared" si="1"/>
        <v>1527.33164248</v>
      </c>
      <c r="U56" s="26">
        <f t="shared" si="2"/>
        <v>195.49845663353665</v>
      </c>
      <c r="V56" s="26">
        <f t="shared" si="3"/>
        <v>34.33930088646339</v>
      </c>
      <c r="W56" s="26">
        <f t="shared" si="4"/>
        <v>92.4826</v>
      </c>
      <c r="X56" s="11">
        <f t="shared" si="0"/>
        <v>0.1490356786025075</v>
      </c>
    </row>
    <row r="57" spans="1:24" ht="23.25" customHeight="1">
      <c r="A57" s="29"/>
      <c r="B57" s="30"/>
      <c r="C57" s="30"/>
      <c r="D57" s="31"/>
      <c r="E57" s="30"/>
      <c r="F57" s="32"/>
      <c r="G57" s="33"/>
      <c r="H57" s="33"/>
      <c r="I57" s="33"/>
      <c r="J57" s="30"/>
      <c r="K57" s="30"/>
      <c r="L57" s="25">
        <f aca="true" t="shared" si="5" ref="L57:Q57">SUM(L21:L56)</f>
        <v>31847.515</v>
      </c>
      <c r="M57" s="25">
        <f t="shared" si="5"/>
        <v>31327.69581</v>
      </c>
      <c r="N57" s="25">
        <f t="shared" si="5"/>
        <v>19501.05</v>
      </c>
      <c r="O57" s="25">
        <f t="shared" si="5"/>
        <v>1898.6199999999997</v>
      </c>
      <c r="P57" s="25">
        <f t="shared" si="5"/>
        <v>12420.369999999999</v>
      </c>
      <c r="Q57" s="25">
        <f t="shared" si="5"/>
        <v>45919.21000000001</v>
      </c>
      <c r="R57" s="20"/>
      <c r="S57" s="55">
        <v>155585.311</v>
      </c>
      <c r="T57" s="56">
        <v>128473.015</v>
      </c>
      <c r="U57" s="57">
        <v>16444.55</v>
      </c>
      <c r="V57" s="56">
        <v>2888.481</v>
      </c>
      <c r="W57" s="56">
        <v>7779.265</v>
      </c>
      <c r="X57" s="34"/>
    </row>
    <row r="58" spans="3:24" ht="29.25" customHeight="1">
      <c r="C58" s="41"/>
      <c r="D58" s="93"/>
      <c r="E58" s="93"/>
      <c r="F58" s="93"/>
      <c r="L58" s="42"/>
      <c r="M58" s="42"/>
      <c r="N58" s="42"/>
      <c r="O58" s="42"/>
      <c r="P58" s="50" t="s">
        <v>71</v>
      </c>
      <c r="Q58" s="51"/>
      <c r="R58" s="51"/>
      <c r="S58" s="51"/>
      <c r="T58" s="52"/>
      <c r="U58" s="52"/>
      <c r="V58" s="53"/>
      <c r="W58" s="58">
        <f>S57</f>
        <v>155585.311</v>
      </c>
      <c r="X58" s="62" t="s">
        <v>70</v>
      </c>
    </row>
    <row r="59" spans="3:24" ht="14.25" customHeight="1">
      <c r="C59" s="41"/>
      <c r="D59" s="82"/>
      <c r="E59" s="82"/>
      <c r="F59" s="43"/>
      <c r="L59" s="42"/>
      <c r="M59" s="42"/>
      <c r="N59" s="42"/>
      <c r="O59" s="42"/>
      <c r="P59" s="51" t="s">
        <v>68</v>
      </c>
      <c r="Q59" s="51"/>
      <c r="R59" s="51"/>
      <c r="S59" s="9"/>
      <c r="T59" s="54"/>
      <c r="U59" s="54"/>
      <c r="V59" s="53"/>
      <c r="W59" s="59"/>
      <c r="X59" s="10"/>
    </row>
    <row r="60" spans="3:24" ht="27.75" customHeight="1">
      <c r="C60" s="41"/>
      <c r="D60" s="81"/>
      <c r="E60" s="81"/>
      <c r="F60" s="45"/>
      <c r="L60" s="42"/>
      <c r="M60" s="42"/>
      <c r="N60" s="42"/>
      <c r="O60" s="42"/>
      <c r="P60" s="51" t="s">
        <v>72</v>
      </c>
      <c r="Q60" s="51"/>
      <c r="R60" s="51"/>
      <c r="S60" s="9"/>
      <c r="T60" s="54"/>
      <c r="U60" s="54"/>
      <c r="V60" s="53"/>
      <c r="W60" s="60">
        <f>T57</f>
        <v>128473.015</v>
      </c>
      <c r="X60" s="62" t="s">
        <v>70</v>
      </c>
    </row>
    <row r="61" spans="3:24" ht="33" customHeight="1">
      <c r="C61" s="41"/>
      <c r="D61" s="81"/>
      <c r="E61" s="81"/>
      <c r="F61" s="81"/>
      <c r="L61" s="42"/>
      <c r="M61" s="42"/>
      <c r="N61" s="42"/>
      <c r="O61" s="42"/>
      <c r="P61" s="51" t="s">
        <v>73</v>
      </c>
      <c r="Q61" s="51"/>
      <c r="R61" s="51"/>
      <c r="S61" s="9"/>
      <c r="T61" s="54"/>
      <c r="U61" s="54"/>
      <c r="V61" s="53"/>
      <c r="W61" s="60">
        <f>U57</f>
        <v>16444.55</v>
      </c>
      <c r="X61" s="62" t="s">
        <v>70</v>
      </c>
    </row>
    <row r="62" spans="3:24" ht="34.5" customHeight="1">
      <c r="C62" s="41"/>
      <c r="D62" s="81"/>
      <c r="E62" s="83"/>
      <c r="F62" s="45"/>
      <c r="L62" s="42"/>
      <c r="M62" s="42"/>
      <c r="N62" s="42"/>
      <c r="O62" s="42"/>
      <c r="P62" s="51" t="s">
        <v>69</v>
      </c>
      <c r="Q62" s="51"/>
      <c r="R62" s="51"/>
      <c r="S62" s="9"/>
      <c r="T62" s="54"/>
      <c r="U62" s="54"/>
      <c r="V62" s="53"/>
      <c r="W62" s="60">
        <f>V57</f>
        <v>2888.481</v>
      </c>
      <c r="X62" s="62" t="s">
        <v>70</v>
      </c>
    </row>
    <row r="63" spans="3:24" ht="15">
      <c r="C63" s="41"/>
      <c r="D63" s="81"/>
      <c r="E63" s="83"/>
      <c r="F63" s="45"/>
      <c r="L63" s="46"/>
      <c r="M63" s="42"/>
      <c r="N63" s="42"/>
      <c r="O63" s="42"/>
      <c r="P63" s="89" t="s">
        <v>74</v>
      </c>
      <c r="Q63" s="89"/>
      <c r="R63" s="89"/>
      <c r="S63" s="89"/>
      <c r="T63" s="89"/>
      <c r="U63" s="89"/>
      <c r="V63" s="53"/>
      <c r="W63" s="61">
        <f>W57</f>
        <v>7779.265</v>
      </c>
      <c r="X63" s="62" t="s">
        <v>70</v>
      </c>
    </row>
    <row r="64" spans="3:21" ht="12.75">
      <c r="C64" s="41"/>
      <c r="D64" s="81"/>
      <c r="E64" s="81"/>
      <c r="F64" s="81"/>
      <c r="L64" s="42"/>
      <c r="M64" s="42"/>
      <c r="N64" s="42"/>
      <c r="O64" s="42"/>
      <c r="P64" s="42"/>
      <c r="Q64" s="42"/>
      <c r="R64" s="42"/>
      <c r="S64" s="42"/>
      <c r="T64" s="44"/>
      <c r="U64" s="44"/>
    </row>
  </sheetData>
  <mergeCells count="40">
    <mergeCell ref="A12:X12"/>
    <mergeCell ref="A14:A18"/>
    <mergeCell ref="B14:B18"/>
    <mergeCell ref="C14:C18"/>
    <mergeCell ref="D14:E14"/>
    <mergeCell ref="F14:F18"/>
    <mergeCell ref="G14:I14"/>
    <mergeCell ref="S15:S18"/>
    <mergeCell ref="T15:W15"/>
    <mergeCell ref="S14:W14"/>
    <mergeCell ref="H15:I15"/>
    <mergeCell ref="H16:H18"/>
    <mergeCell ref="O14:O18"/>
    <mergeCell ref="P14:P18"/>
    <mergeCell ref="J14:J18"/>
    <mergeCell ref="X14:X18"/>
    <mergeCell ref="D58:F58"/>
    <mergeCell ref="I16:I18"/>
    <mergeCell ref="T16:V16"/>
    <mergeCell ref="W16:W18"/>
    <mergeCell ref="T17:T18"/>
    <mergeCell ref="U17:U18"/>
    <mergeCell ref="V17:V18"/>
    <mergeCell ref="L14:L18"/>
    <mergeCell ref="M14:M18"/>
    <mergeCell ref="Q14:Q18"/>
    <mergeCell ref="R14:R18"/>
    <mergeCell ref="K14:K18"/>
    <mergeCell ref="D63:E63"/>
    <mergeCell ref="P63:U63"/>
    <mergeCell ref="D15:D18"/>
    <mergeCell ref="E15:E18"/>
    <mergeCell ref="N14:N18"/>
    <mergeCell ref="A20:X20"/>
    <mergeCell ref="G15:G18"/>
    <mergeCell ref="D64:F64"/>
    <mergeCell ref="D59:E59"/>
    <mergeCell ref="D60:E60"/>
    <mergeCell ref="D61:F61"/>
    <mergeCell ref="D62:E62"/>
  </mergeCells>
  <printOptions/>
  <pageMargins left="0.2" right="0.19" top="0.21" bottom="0.16" header="0.17" footer="0.1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Плескушкин_АЮ</dc:creator>
  <cp:keywords/>
  <dc:description/>
  <cp:lastModifiedBy>Климанова</cp:lastModifiedBy>
  <cp:lastPrinted>2010-03-17T12:34:41Z</cp:lastPrinted>
  <dcterms:created xsi:type="dcterms:W3CDTF">2009-06-27T10:23:16Z</dcterms:created>
  <dcterms:modified xsi:type="dcterms:W3CDTF">2010-03-19T09:52:53Z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