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еречень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<sst xmlns="http://schemas.openxmlformats.org/spreadsheetml/2006/main" count="133" uniqueCount="78">
  <si>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</si>
  <si>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</si>
  <si>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</si>
  <si>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</si>
  <si>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</si>
  <si>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</si>
  <si>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</si>
  <si>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</si>
  <si>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</si>
  <si>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</si>
  <si>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</si>
  <si>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</si>
  <si>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</si>
  <si>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</si>
  <si>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</si>
  <si>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</si>
  <si>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</si>
  <si>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</si>
  <si>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</si>
  <si>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</si>
  <si>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</si>
  <si>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</si>
  <si>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</si>
  <si>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</si>
  <si>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</si>
  <si>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</si>
  <si>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</si>
  <si>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</si>
  <si>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Стоимость капитального ремонта,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</si>
  <si>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</si>
  <si>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</si>
  <si>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</si>
  <si>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</si>
  <si>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</si>
  <si>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</si>
  <si>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</si>
  <si>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част.</t>
  </si>
  <si>
    <t>Городской округ Реутов</t>
  </si>
  <si>
    <t>г. Реутов, Юбилейный проспект, д.14</t>
  </si>
  <si>
    <t>панель</t>
  </si>
  <si>
    <t>кирпич</t>
  </si>
  <si>
    <t>к Решению Совета депутатов</t>
  </si>
  <si>
    <t>города Реутов</t>
  </si>
  <si>
    <t>г. Реутов, ул. Лесная, д. 5</t>
  </si>
  <si>
    <t>г. Реутов, ул. Новая, д.9а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</si>
  <si>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</si>
  <si>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</si>
  <si>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Установка коллективных (общедомовых) ПУ и УУ</t>
  </si>
  <si>
    <t>Ремонт фундаментов</t>
  </si>
  <si>
    <t>Энергетическое обследование дома</t>
  </si>
  <si>
    <t>Кадастровый номер земельного участка</t>
  </si>
  <si>
    <t>№</t>
  </si>
  <si>
    <t>1. Городской округ Реутов</t>
  </si>
  <si>
    <t>50:48:0010403:25</t>
  </si>
  <si>
    <t>г. Реутов, ул. Новая, д. 9а</t>
  </si>
  <si>
    <t>50:48:0010403:0009</t>
  </si>
  <si>
    <t>г. Реутов, Юбилейный пр-т, д.14</t>
  </si>
  <si>
    <t>50:48:0030102:50</t>
  </si>
  <si>
    <t>Всего по г.о. Реутов:</t>
  </si>
  <si>
    <t>г. Реутов, ул. Калинина, д. 12</t>
  </si>
  <si>
    <t>50:48:0010407:26</t>
  </si>
  <si>
    <t>г.Реутов, ул. Калинина, д.14</t>
  </si>
  <si>
    <t>50:48:0010407:25</t>
  </si>
  <si>
    <t>г. Реутов, ул. Дзержинского, д. 1</t>
  </si>
  <si>
    <t>50:48:0010405:40</t>
  </si>
  <si>
    <t>г. Реутов, ул. Дзержинского, д. 2</t>
  </si>
  <si>
    <t>50:48:0010405:39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</si>
  <si>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2011 году" (заявка № 1)</t>
  </si>
  <si>
    <t>-</t>
  </si>
  <si>
    <t>Стоимость ремонта ВИС</t>
  </si>
  <si>
    <t>Реестр многоквартирных домов по видам работ</t>
  </si>
  <si>
    <t xml:space="preserve">Приложение </t>
  </si>
  <si>
    <t>"Приложение №4</t>
  </si>
  <si>
    <t>от 17.03.2010 года № 8/2010-НА</t>
  </si>
  <si>
    <t>"</t>
  </si>
  <si>
    <t>к Решению Реутовского городского</t>
  </si>
  <si>
    <t>Совета депутатов</t>
  </si>
  <si>
    <t>от 27 июля 2011 года № 152/18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</si>
</sst>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9" fillId="0" borderId="10" xfId="84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9" fillId="0" borderId="0" xfId="77" applyFont="1" applyFill="1" applyAlignment="1">
      <alignment horizontal="center" vertical="center" wrapText="1"/>
      <protection/>
    </xf>
    <xf numFmtId="0" fontId="9" fillId="0" borderId="0" xfId="77" applyFont="1" applyFill="1" applyAlignment="1">
      <alignment wrapText="1"/>
      <protection/>
    </xf>
    <xf numFmtId="0" fontId="9" fillId="0" borderId="0" xfId="77" applyFont="1" applyFill="1" applyAlignment="1">
      <alignment horizontal="center" wrapText="1"/>
      <protection/>
    </xf>
    <xf numFmtId="0" fontId="2" fillId="0" borderId="0" xfId="0" applyFont="1" applyFill="1" applyAlignment="1">
      <alignment/>
    </xf>
    <xf numFmtId="0" fontId="9" fillId="0" borderId="10" xfId="77" applyFont="1" applyFill="1" applyBorder="1" applyAlignment="1">
      <alignment horizontal="center" vertical="center" wrapText="1"/>
      <protection/>
    </xf>
    <xf numFmtId="0" fontId="9" fillId="0" borderId="0" xfId="77" applyFont="1" applyFill="1" applyBorder="1" applyAlignment="1">
      <alignment wrapText="1"/>
      <protection/>
    </xf>
    <xf numFmtId="0" fontId="10" fillId="0" borderId="10" xfId="7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2" fontId="9" fillId="0" borderId="10" xfId="84" applyNumberFormat="1" applyFont="1" applyFill="1" applyBorder="1" applyAlignment="1">
      <alignment horizontal="center" vertical="center"/>
    </xf>
    <xf numFmtId="43" fontId="9" fillId="0" borderId="10" xfId="84" applyFont="1" applyFill="1" applyBorder="1" applyAlignment="1">
      <alignment horizontal="center" vertical="center"/>
    </xf>
    <xf numFmtId="4" fontId="9" fillId="0" borderId="10" xfId="84" applyNumberFormat="1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vertical="center"/>
    </xf>
    <xf numFmtId="4" fontId="10" fillId="0" borderId="10" xfId="84" applyNumberFormat="1" applyFont="1" applyFill="1" applyBorder="1" applyAlignment="1">
      <alignment horizontal="center" vertical="center"/>
    </xf>
    <xf numFmtId="4" fontId="10" fillId="0" borderId="10" xfId="77" applyNumberFormat="1" applyFont="1" applyFill="1" applyBorder="1" applyAlignment="1">
      <alignment vertical="center"/>
      <protection/>
    </xf>
    <xf numFmtId="4" fontId="10" fillId="0" borderId="0" xfId="77" applyNumberFormat="1" applyFont="1" applyFill="1" applyAlignment="1">
      <alignment vertical="center"/>
      <protection/>
    </xf>
    <xf numFmtId="0" fontId="9" fillId="0" borderId="0" xfId="77" applyFont="1" applyFill="1" applyAlignment="1">
      <alignment horizontal="left" wrapText="1"/>
      <protection/>
    </xf>
    <xf numFmtId="4" fontId="9" fillId="0" borderId="0" xfId="77" applyNumberFormat="1" applyFont="1" applyFill="1" applyAlignment="1">
      <alignment horizontal="left" wrapText="1"/>
      <protection/>
    </xf>
    <xf numFmtId="2" fontId="11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left" vertical="top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0" xfId="77" applyNumberFormat="1" applyFont="1" applyFill="1" applyAlignment="1">
      <alignment horizontal="center" wrapText="1"/>
      <protection/>
    </xf>
    <xf numFmtId="0" fontId="10" fillId="0" borderId="0" xfId="0" applyFont="1" applyFill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86" fontId="5" fillId="0" borderId="0" xfId="0" applyNumberFormat="1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 horizontal="left"/>
    </xf>
    <xf numFmtId="0" fontId="9" fillId="0" borderId="0" xfId="77" applyFont="1" applyFill="1" applyAlignment="1">
      <alignment horizontal="righ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2" fontId="5" fillId="0" borderId="0" xfId="0" applyNumberFormat="1" applyFont="1" applyFill="1" applyBorder="1" applyAlignment="1">
      <alignment wrapText="1"/>
    </xf>
    <xf numFmtId="0" fontId="29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10" xfId="77" applyFont="1" applyFill="1" applyBorder="1" applyAlignment="1">
      <alignment horizontal="center" vertical="center" textRotation="90" wrapText="1"/>
      <protection/>
    </xf>
    <xf numFmtId="0" fontId="10" fillId="0" borderId="10" xfId="77" applyFont="1" applyFill="1" applyBorder="1" applyAlignment="1">
      <alignment horizontal="center" vertical="center" wrapText="1"/>
      <protection/>
    </xf>
    <xf numFmtId="0" fontId="9" fillId="0" borderId="10" xfId="77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Обычный_АПРЕЛЕВКА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29"/>
  <sheetViews>
    <sheetView tabSelected="1" zoomScalePageLayoutView="0" workbookViewId="0" topLeftCell="A4">
      <selection activeCell="V8" sqref="V8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16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0.8515625" style="6" customWidth="1"/>
    <col min="15" max="15" width="10.57421875" style="6" customWidth="1"/>
    <col min="16" max="16" width="12.421875" style="6" customWidth="1"/>
    <col min="17" max="17" width="11.140625" style="6" customWidth="1"/>
    <col min="18" max="18" width="11.421875" style="6" customWidth="1"/>
    <col min="19" max="19" width="9.00390625" style="7" customWidth="1"/>
    <col min="20" max="20" width="7.140625" style="6" customWidth="1"/>
    <col min="21" max="21" width="7.8515625" style="22" customWidth="1"/>
    <col min="22" max="22" width="12.7109375" style="29" bestFit="1" customWidth="1"/>
    <col min="23" max="23" width="12.140625" style="29" bestFit="1" customWidth="1"/>
    <col min="24" max="24" width="9.140625" style="7" customWidth="1"/>
    <col min="25" max="25" width="10.00390625" style="7" bestFit="1" customWidth="1"/>
    <col min="26" max="16384" width="9.140625" style="7" customWidth="1"/>
  </cols>
  <sheetData>
    <row r="5" spans="18:21" ht="12.75">
      <c r="R5" s="73" t="s">
        <v>71</v>
      </c>
      <c r="S5" s="74"/>
      <c r="T5" s="73"/>
      <c r="U5" s="75"/>
    </row>
    <row r="6" spans="18:21" ht="12.75">
      <c r="R6" s="88" t="s">
        <v>41</v>
      </c>
      <c r="S6" s="89"/>
      <c r="T6" s="89"/>
      <c r="U6" s="89"/>
    </row>
    <row r="7" spans="18:21" ht="12.75">
      <c r="R7" s="88" t="s">
        <v>42</v>
      </c>
      <c r="S7" s="89"/>
      <c r="T7" s="89"/>
      <c r="U7" s="89"/>
    </row>
    <row r="8" spans="18:21" ht="12.75">
      <c r="R8" s="33" t="s">
        <v>77</v>
      </c>
      <c r="S8" s="76"/>
      <c r="T8" s="76"/>
      <c r="U8" s="76"/>
    </row>
    <row r="9" spans="18:21" ht="12.75">
      <c r="R9" s="73"/>
      <c r="S9" s="74"/>
      <c r="T9" s="73"/>
      <c r="U9" s="75"/>
    </row>
    <row r="10" spans="18:21" ht="12.75">
      <c r="R10" s="33" t="s">
        <v>72</v>
      </c>
      <c r="S10" s="77"/>
      <c r="T10" s="77"/>
      <c r="U10" s="77"/>
    </row>
    <row r="11" spans="18:21" ht="12.75">
      <c r="R11" s="33" t="s">
        <v>75</v>
      </c>
      <c r="S11" s="77"/>
      <c r="T11" s="77"/>
      <c r="U11" s="77"/>
    </row>
    <row r="12" spans="18:21" ht="12.75">
      <c r="R12" s="33" t="s">
        <v>76</v>
      </c>
      <c r="S12" s="77"/>
      <c r="T12" s="77"/>
      <c r="U12" s="77"/>
    </row>
    <row r="13" spans="18:21" ht="12.75">
      <c r="R13" s="33" t="s">
        <v>73</v>
      </c>
      <c r="S13" s="77"/>
      <c r="T13" s="77"/>
      <c r="U13" s="77"/>
    </row>
    <row r="14" spans="1:34" s="2" customFormat="1" ht="20.25" customHeight="1">
      <c r="A14" s="90" t="s">
        <v>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30"/>
      <c r="W14" s="3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24" customHeight="1">
      <c r="A15" s="92" t="s">
        <v>67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30"/>
      <c r="W15" s="3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21" ht="25.5" customHeight="1">
      <c r="A16" s="79" t="s">
        <v>0</v>
      </c>
      <c r="B16" s="79" t="s">
        <v>45</v>
      </c>
      <c r="C16" s="79" t="s">
        <v>2</v>
      </c>
      <c r="D16" s="79" t="s">
        <v>3</v>
      </c>
      <c r="E16" s="79"/>
      <c r="F16" s="86" t="s">
        <v>4</v>
      </c>
      <c r="G16" s="86" t="s">
        <v>5</v>
      </c>
      <c r="H16" s="86" t="s">
        <v>6</v>
      </c>
      <c r="I16" s="81" t="s">
        <v>7</v>
      </c>
      <c r="J16" s="85" t="s">
        <v>8</v>
      </c>
      <c r="K16" s="85"/>
      <c r="L16" s="86" t="s">
        <v>9</v>
      </c>
      <c r="M16" s="86" t="s">
        <v>10</v>
      </c>
      <c r="N16" s="85" t="s">
        <v>11</v>
      </c>
      <c r="O16" s="85"/>
      <c r="P16" s="85"/>
      <c r="Q16" s="85"/>
      <c r="R16" s="85"/>
      <c r="S16" s="82" t="s">
        <v>46</v>
      </c>
      <c r="T16" s="81" t="s">
        <v>12</v>
      </c>
      <c r="U16" s="87" t="s">
        <v>13</v>
      </c>
    </row>
    <row r="17" spans="1:21" ht="11.25">
      <c r="A17" s="79"/>
      <c r="B17" s="79"/>
      <c r="C17" s="79"/>
      <c r="D17" s="86" t="s">
        <v>14</v>
      </c>
      <c r="E17" s="86" t="s">
        <v>15</v>
      </c>
      <c r="F17" s="86"/>
      <c r="G17" s="86"/>
      <c r="H17" s="86"/>
      <c r="I17" s="81"/>
      <c r="J17" s="81" t="s">
        <v>16</v>
      </c>
      <c r="K17" s="81" t="s">
        <v>17</v>
      </c>
      <c r="L17" s="86"/>
      <c r="M17" s="86"/>
      <c r="N17" s="81" t="s">
        <v>18</v>
      </c>
      <c r="O17" s="85" t="s">
        <v>19</v>
      </c>
      <c r="P17" s="85"/>
      <c r="Q17" s="85"/>
      <c r="R17" s="85"/>
      <c r="S17" s="83"/>
      <c r="T17" s="81"/>
      <c r="U17" s="87"/>
    </row>
    <row r="18" spans="1:21" ht="129.75" customHeight="1">
      <c r="A18" s="79"/>
      <c r="B18" s="79"/>
      <c r="C18" s="79"/>
      <c r="D18" s="86"/>
      <c r="E18" s="86"/>
      <c r="F18" s="86"/>
      <c r="G18" s="86"/>
      <c r="H18" s="86"/>
      <c r="I18" s="81"/>
      <c r="J18" s="81"/>
      <c r="K18" s="81"/>
      <c r="L18" s="86"/>
      <c r="M18" s="86"/>
      <c r="N18" s="81"/>
      <c r="O18" s="4" t="s">
        <v>20</v>
      </c>
      <c r="P18" s="4" t="s">
        <v>21</v>
      </c>
      <c r="Q18" s="4" t="s">
        <v>22</v>
      </c>
      <c r="R18" s="4" t="s">
        <v>23</v>
      </c>
      <c r="S18" s="84"/>
      <c r="T18" s="81"/>
      <c r="U18" s="87"/>
    </row>
    <row r="19" spans="1:21" ht="21" customHeight="1">
      <c r="A19" s="91"/>
      <c r="B19" s="79"/>
      <c r="C19" s="79"/>
      <c r="D19" s="86"/>
      <c r="E19" s="86"/>
      <c r="F19" s="82"/>
      <c r="G19" s="82"/>
      <c r="H19" s="82"/>
      <c r="I19" s="9" t="s">
        <v>24</v>
      </c>
      <c r="J19" s="9" t="s">
        <v>24</v>
      </c>
      <c r="K19" s="9" t="s">
        <v>24</v>
      </c>
      <c r="L19" s="8" t="s">
        <v>25</v>
      </c>
      <c r="M19" s="86"/>
      <c r="N19" s="5" t="s">
        <v>26</v>
      </c>
      <c r="O19" s="5" t="s">
        <v>26</v>
      </c>
      <c r="P19" s="5"/>
      <c r="Q19" s="5" t="s">
        <v>26</v>
      </c>
      <c r="R19" s="5" t="s">
        <v>26</v>
      </c>
      <c r="S19" s="40" t="s">
        <v>27</v>
      </c>
      <c r="T19" s="5" t="s">
        <v>27</v>
      </c>
      <c r="U19" s="87"/>
    </row>
    <row r="20" spans="1:25" ht="22.5" customHeight="1">
      <c r="A20" s="3">
        <v>1</v>
      </c>
      <c r="B20" s="43" t="s">
        <v>37</v>
      </c>
      <c r="C20" s="34" t="s">
        <v>59</v>
      </c>
      <c r="D20" s="10">
        <v>1968</v>
      </c>
      <c r="E20" s="44"/>
      <c r="F20" s="3" t="s">
        <v>39</v>
      </c>
      <c r="G20" s="3">
        <v>9</v>
      </c>
      <c r="H20" s="3">
        <v>1</v>
      </c>
      <c r="I20" s="23">
        <v>3530.8</v>
      </c>
      <c r="J20" s="23">
        <v>3411</v>
      </c>
      <c r="K20" s="23">
        <v>1731.1</v>
      </c>
      <c r="L20" s="3">
        <v>141</v>
      </c>
      <c r="M20" s="10" t="s">
        <v>36</v>
      </c>
      <c r="N20" s="12">
        <v>4790488.63</v>
      </c>
      <c r="O20" s="12">
        <v>2275482</v>
      </c>
      <c r="P20" s="12">
        <v>1137741</v>
      </c>
      <c r="Q20" s="12">
        <f>P20</f>
        <v>1137741</v>
      </c>
      <c r="R20" s="12">
        <f>N20-O20-P20-Q20</f>
        <v>239524.6299999999</v>
      </c>
      <c r="S20" s="13">
        <f>N20/J20</f>
        <v>1404.4235209615947</v>
      </c>
      <c r="T20" s="39"/>
      <c r="U20" s="20"/>
      <c r="V20" s="37"/>
      <c r="W20" s="38"/>
      <c r="Y20" s="32"/>
    </row>
    <row r="21" spans="1:25" ht="22.5" customHeight="1">
      <c r="A21" s="3">
        <v>2</v>
      </c>
      <c r="B21" s="43" t="s">
        <v>37</v>
      </c>
      <c r="C21" s="34" t="s">
        <v>61</v>
      </c>
      <c r="D21" s="10">
        <v>1968</v>
      </c>
      <c r="E21" s="44"/>
      <c r="F21" s="3" t="s">
        <v>39</v>
      </c>
      <c r="G21" s="3">
        <v>9</v>
      </c>
      <c r="H21" s="3">
        <v>1</v>
      </c>
      <c r="I21" s="23">
        <v>2937.4</v>
      </c>
      <c r="J21" s="23">
        <v>2773.1</v>
      </c>
      <c r="K21" s="23">
        <v>1786.3</v>
      </c>
      <c r="L21" s="3">
        <v>128</v>
      </c>
      <c r="M21" s="10" t="s">
        <v>36</v>
      </c>
      <c r="N21" s="12">
        <v>4790488.63</v>
      </c>
      <c r="O21" s="12">
        <v>2275482</v>
      </c>
      <c r="P21" s="12">
        <v>1137741</v>
      </c>
      <c r="Q21" s="12">
        <f aca="true" t="shared" si="0" ref="Q21:Q26">P21</f>
        <v>1137741</v>
      </c>
      <c r="R21" s="12">
        <f aca="true" t="shared" si="1" ref="R21:R26">N21-O21-P21-Q21</f>
        <v>239524.6299999999</v>
      </c>
      <c r="S21" s="13">
        <f>N21/J21+0.01</f>
        <v>1727.4949915257293</v>
      </c>
      <c r="T21" s="39"/>
      <c r="U21" s="20"/>
      <c r="V21" s="37"/>
      <c r="W21" s="38"/>
      <c r="Y21" s="32"/>
    </row>
    <row r="22" spans="1:25" ht="22.5" customHeight="1">
      <c r="A22" s="3">
        <v>3</v>
      </c>
      <c r="B22" s="43" t="s">
        <v>37</v>
      </c>
      <c r="C22" s="34" t="s">
        <v>63</v>
      </c>
      <c r="D22" s="10">
        <v>1978</v>
      </c>
      <c r="E22" s="44"/>
      <c r="F22" s="3" t="s">
        <v>39</v>
      </c>
      <c r="G22" s="3">
        <v>12</v>
      </c>
      <c r="H22" s="3">
        <v>1</v>
      </c>
      <c r="I22" s="23">
        <v>4422.3</v>
      </c>
      <c r="J22" s="23">
        <v>3858.4</v>
      </c>
      <c r="K22" s="23">
        <v>2742.7</v>
      </c>
      <c r="L22" s="3">
        <v>167</v>
      </c>
      <c r="M22" s="10" t="s">
        <v>36</v>
      </c>
      <c r="N22" s="12">
        <v>4474842.9</v>
      </c>
      <c r="O22" s="12">
        <v>2125550</v>
      </c>
      <c r="P22" s="12">
        <v>1062775</v>
      </c>
      <c r="Q22" s="12">
        <f t="shared" si="0"/>
        <v>1062775</v>
      </c>
      <c r="R22" s="12">
        <f t="shared" si="1"/>
        <v>223742.90000000037</v>
      </c>
      <c r="S22" s="13">
        <f aca="true" t="shared" si="2" ref="S22:S27">N22/J22</f>
        <v>1159.7664575990048</v>
      </c>
      <c r="T22" s="39"/>
      <c r="U22" s="20"/>
      <c r="V22" s="37"/>
      <c r="W22" s="38"/>
      <c r="Y22" s="32"/>
    </row>
    <row r="23" spans="1:25" ht="22.5" customHeight="1">
      <c r="A23" s="3">
        <v>4</v>
      </c>
      <c r="B23" s="43" t="s">
        <v>37</v>
      </c>
      <c r="C23" s="34" t="s">
        <v>65</v>
      </c>
      <c r="D23" s="10">
        <v>1974</v>
      </c>
      <c r="E23" s="44"/>
      <c r="F23" s="3" t="s">
        <v>39</v>
      </c>
      <c r="G23" s="3">
        <v>12</v>
      </c>
      <c r="H23" s="3">
        <v>1</v>
      </c>
      <c r="I23" s="23">
        <v>4990.3</v>
      </c>
      <c r="J23" s="23">
        <v>4567.9</v>
      </c>
      <c r="K23" s="23">
        <v>2168.6</v>
      </c>
      <c r="L23" s="3">
        <v>188</v>
      </c>
      <c r="M23" s="10" t="s">
        <v>36</v>
      </c>
      <c r="N23" s="12">
        <v>5917010.5</v>
      </c>
      <c r="O23" s="12">
        <v>2810580</v>
      </c>
      <c r="P23" s="12">
        <v>1405290</v>
      </c>
      <c r="Q23" s="12">
        <f t="shared" si="0"/>
        <v>1405290</v>
      </c>
      <c r="R23" s="12">
        <f t="shared" si="1"/>
        <v>295850.5</v>
      </c>
      <c r="S23" s="13">
        <f t="shared" si="2"/>
        <v>1295.3458919853763</v>
      </c>
      <c r="T23" s="39"/>
      <c r="U23" s="20"/>
      <c r="V23" s="37"/>
      <c r="W23" s="38"/>
      <c r="Y23" s="32"/>
    </row>
    <row r="24" spans="1:25" ht="22.5" customHeight="1">
      <c r="A24" s="3">
        <v>5</v>
      </c>
      <c r="B24" s="34" t="s">
        <v>37</v>
      </c>
      <c r="C24" s="34" t="s">
        <v>43</v>
      </c>
      <c r="D24" s="35">
        <v>1979</v>
      </c>
      <c r="E24" s="3"/>
      <c r="F24" s="3" t="s">
        <v>39</v>
      </c>
      <c r="G24" s="3">
        <v>12</v>
      </c>
      <c r="H24" s="3">
        <v>1</v>
      </c>
      <c r="I24" s="41">
        <v>4059.1</v>
      </c>
      <c r="J24" s="41">
        <v>3895.8</v>
      </c>
      <c r="K24" s="42">
        <v>2841.6</v>
      </c>
      <c r="L24" s="3">
        <v>156</v>
      </c>
      <c r="M24" s="3" t="s">
        <v>36</v>
      </c>
      <c r="N24" s="23">
        <v>3927951.84</v>
      </c>
      <c r="O24" s="12">
        <v>1865776</v>
      </c>
      <c r="P24" s="12">
        <v>932888</v>
      </c>
      <c r="Q24" s="12">
        <f t="shared" si="0"/>
        <v>932888</v>
      </c>
      <c r="R24" s="12">
        <f t="shared" si="1"/>
        <v>196399.83999999985</v>
      </c>
      <c r="S24" s="13">
        <f t="shared" si="2"/>
        <v>1008.2529493300476</v>
      </c>
      <c r="T24" s="5"/>
      <c r="U24" s="20"/>
      <c r="V24" s="37"/>
      <c r="W24" s="38"/>
      <c r="Y24" s="32"/>
    </row>
    <row r="25" spans="1:25" ht="22.5" customHeight="1">
      <c r="A25" s="3">
        <v>6</v>
      </c>
      <c r="B25" s="34" t="s">
        <v>37</v>
      </c>
      <c r="C25" s="11" t="s">
        <v>44</v>
      </c>
      <c r="D25" s="3">
        <v>1966</v>
      </c>
      <c r="E25" s="14"/>
      <c r="F25" s="3" t="s">
        <v>40</v>
      </c>
      <c r="G25" s="3">
        <v>5</v>
      </c>
      <c r="H25" s="3">
        <v>5</v>
      </c>
      <c r="I25" s="41">
        <v>4446.4</v>
      </c>
      <c r="J25" s="41">
        <v>3385.6</v>
      </c>
      <c r="K25" s="41">
        <v>3385.6</v>
      </c>
      <c r="L25" s="3">
        <v>142</v>
      </c>
      <c r="M25" s="10" t="s">
        <v>36</v>
      </c>
      <c r="N25" s="23">
        <v>2024735.79</v>
      </c>
      <c r="O25" s="12">
        <v>961749</v>
      </c>
      <c r="P25" s="12">
        <v>480875</v>
      </c>
      <c r="Q25" s="12">
        <f t="shared" si="0"/>
        <v>480875</v>
      </c>
      <c r="R25" s="12">
        <f t="shared" si="1"/>
        <v>101236.79000000004</v>
      </c>
      <c r="S25" s="13">
        <f t="shared" si="2"/>
        <v>598.0434162334594</v>
      </c>
      <c r="T25" s="5"/>
      <c r="U25" s="20"/>
      <c r="V25" s="37"/>
      <c r="W25" s="38"/>
      <c r="Y25" s="32"/>
    </row>
    <row r="26" spans="1:25" ht="22.5" customHeight="1">
      <c r="A26" s="3">
        <v>7</v>
      </c>
      <c r="B26" s="34" t="s">
        <v>37</v>
      </c>
      <c r="C26" s="11" t="s">
        <v>38</v>
      </c>
      <c r="D26" s="3">
        <v>1991</v>
      </c>
      <c r="E26" s="14"/>
      <c r="F26" s="3" t="s">
        <v>39</v>
      </c>
      <c r="G26" s="3">
        <v>10</v>
      </c>
      <c r="H26" s="3">
        <v>6</v>
      </c>
      <c r="I26" s="23">
        <v>12334.7</v>
      </c>
      <c r="J26" s="23">
        <v>10542.7</v>
      </c>
      <c r="K26" s="23">
        <v>8233.7</v>
      </c>
      <c r="L26" s="3">
        <v>619</v>
      </c>
      <c r="M26" s="10" t="s">
        <v>36</v>
      </c>
      <c r="N26" s="23">
        <v>7856919</v>
      </c>
      <c r="O26" s="12">
        <v>3732036</v>
      </c>
      <c r="P26" s="12">
        <v>1866018</v>
      </c>
      <c r="Q26" s="12">
        <f t="shared" si="0"/>
        <v>1866018</v>
      </c>
      <c r="R26" s="12">
        <f t="shared" si="1"/>
        <v>392847</v>
      </c>
      <c r="S26" s="13">
        <f t="shared" si="2"/>
        <v>745.2473275346922</v>
      </c>
      <c r="T26" s="5"/>
      <c r="U26" s="20"/>
      <c r="V26" s="37"/>
      <c r="W26" s="38"/>
      <c r="Y26" s="32"/>
    </row>
    <row r="27" spans="1:23" s="15" customFormat="1" ht="14.25" customHeight="1">
      <c r="A27" s="17"/>
      <c r="B27" s="17"/>
      <c r="C27" s="80" t="s">
        <v>35</v>
      </c>
      <c r="D27" s="80"/>
      <c r="E27" s="80"/>
      <c r="F27" s="17">
        <v>7</v>
      </c>
      <c r="G27" s="17"/>
      <c r="H27" s="17"/>
      <c r="I27" s="24">
        <f>SUM(I20:I26)</f>
        <v>36721</v>
      </c>
      <c r="J27" s="24">
        <f>SUM(J20:J26)</f>
        <v>32434.5</v>
      </c>
      <c r="K27" s="24">
        <f>SUM(K20:K26)</f>
        <v>22889.6</v>
      </c>
      <c r="L27" s="25">
        <f>SUM(L20:L26)</f>
        <v>1541</v>
      </c>
      <c r="M27" s="17"/>
      <c r="N27" s="19">
        <f>SUM(N20:N26)</f>
        <v>33782437.29</v>
      </c>
      <c r="O27" s="19">
        <f>SUM(O20:O26)</f>
        <v>16046655</v>
      </c>
      <c r="P27" s="19">
        <f>SUM(P20:P26)</f>
        <v>8023328</v>
      </c>
      <c r="Q27" s="19">
        <f>SUM(Q20:Q26)</f>
        <v>8023328</v>
      </c>
      <c r="R27" s="19">
        <f>SUM(R20:R26)</f>
        <v>1689126.29</v>
      </c>
      <c r="S27" s="26">
        <f t="shared" si="2"/>
        <v>1041.5587504046616</v>
      </c>
      <c r="T27" s="18"/>
      <c r="U27" s="21"/>
      <c r="V27" s="31"/>
      <c r="W27" s="31"/>
    </row>
    <row r="29" spans="14:19" ht="11.25">
      <c r="N29" s="27"/>
      <c r="O29" s="27"/>
      <c r="P29" s="27"/>
      <c r="Q29" s="27"/>
      <c r="R29" s="27"/>
      <c r="S29" s="28"/>
    </row>
  </sheetData>
  <sheetProtection/>
  <mergeCells count="26">
    <mergeCell ref="R6:U6"/>
    <mergeCell ref="R7:U7"/>
    <mergeCell ref="A14:U14"/>
    <mergeCell ref="N17:N18"/>
    <mergeCell ref="A16:A19"/>
    <mergeCell ref="C16:C19"/>
    <mergeCell ref="F16:F19"/>
    <mergeCell ref="A15:U15"/>
    <mergeCell ref="D16:E16"/>
    <mergeCell ref="H16:H19"/>
    <mergeCell ref="U16:U19"/>
    <mergeCell ref="D17:D19"/>
    <mergeCell ref="E17:E19"/>
    <mergeCell ref="J17:J18"/>
    <mergeCell ref="K17:K18"/>
    <mergeCell ref="L16:L18"/>
    <mergeCell ref="G16:G19"/>
    <mergeCell ref="B16:B19"/>
    <mergeCell ref="C27:E27"/>
    <mergeCell ref="T16:T18"/>
    <mergeCell ref="S16:S18"/>
    <mergeCell ref="O17:R17"/>
    <mergeCell ref="M16:M19"/>
    <mergeCell ref="N16:R16"/>
    <mergeCell ref="I16:I18"/>
    <mergeCell ref="J16:K16"/>
  </mergeCells>
  <conditionalFormatting sqref="W20:W26">
    <cfRule type="cellIs" priority="2" dxfId="0" operator="greaterThanOrEqual" stopIfTrue="1">
      <formula>0.1308</formula>
    </cfRule>
  </conditionalFormatting>
  <conditionalFormatting sqref="V20:V26">
    <cfRule type="cellIs" priority="1" dxfId="0" operator="greaterThanOrEqual" stopIfTrue="1">
      <formula>0.05</formula>
    </cfRule>
  </conditionalFormatting>
  <printOptions/>
  <pageMargins left="0.69" right="0.15748031496062992" top="0.35433070866141736" bottom="0.2362204724409449" header="0.275590551181102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="75" zoomScaleNormal="75" zoomScalePageLayoutView="0" workbookViewId="0" topLeftCell="A1">
      <selection activeCell="M21" sqref="M21"/>
    </sheetView>
  </sheetViews>
  <sheetFormatPr defaultColWidth="9.140625" defaultRowHeight="15"/>
  <cols>
    <col min="1" max="1" width="5.8515625" style="45" customWidth="1"/>
    <col min="2" max="2" width="36.57421875" style="46" customWidth="1"/>
    <col min="3" max="3" width="17.7109375" style="47" customWidth="1"/>
    <col min="4" max="4" width="16.28125" style="47" customWidth="1"/>
    <col min="5" max="5" width="17.140625" style="47" customWidth="1"/>
    <col min="6" max="6" width="11.8515625" style="47" customWidth="1"/>
    <col min="7" max="7" width="16.140625" style="47" customWidth="1"/>
    <col min="8" max="8" width="7.28125" style="45" customWidth="1"/>
    <col min="9" max="9" width="8.57421875" style="47" customWidth="1"/>
    <col min="10" max="10" width="11.8515625" style="47" customWidth="1"/>
    <col min="11" max="11" width="11.57421875" style="47" customWidth="1"/>
    <col min="12" max="12" width="14.00390625" style="47" customWidth="1"/>
    <col min="13" max="13" width="18.00390625" style="47" customWidth="1"/>
    <col min="14" max="14" width="11.140625" style="47" customWidth="1"/>
    <col min="15" max="15" width="10.57421875" style="47" customWidth="1"/>
    <col min="16" max="16" width="24.7109375" style="46" customWidth="1"/>
    <col min="17" max="19" width="9.140625" style="48" customWidth="1"/>
    <col min="20" max="16384" width="9.140625" style="46" customWidth="1"/>
  </cols>
  <sheetData>
    <row r="1" spans="1:31" s="2" customFormat="1" ht="20.25" customHeigh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72"/>
      <c r="R1" s="72"/>
      <c r="S1" s="30"/>
      <c r="T1" s="30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9" s="2" customFormat="1" ht="36" customHeight="1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0"/>
      <c r="R2" s="30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6" s="50" customFormat="1" ht="60" customHeight="1">
      <c r="A3" s="95" t="s">
        <v>0</v>
      </c>
      <c r="B3" s="95" t="s">
        <v>2</v>
      </c>
      <c r="C3" s="93" t="s">
        <v>28</v>
      </c>
      <c r="D3" s="93" t="s">
        <v>69</v>
      </c>
      <c r="E3" s="93" t="s">
        <v>47</v>
      </c>
      <c r="F3" s="93" t="s">
        <v>29</v>
      </c>
      <c r="G3" s="93"/>
      <c r="H3" s="93" t="s">
        <v>30</v>
      </c>
      <c r="I3" s="93"/>
      <c r="J3" s="93" t="s">
        <v>31</v>
      </c>
      <c r="K3" s="93"/>
      <c r="L3" s="93" t="s">
        <v>32</v>
      </c>
      <c r="M3" s="93"/>
      <c r="N3" s="93" t="s">
        <v>48</v>
      </c>
      <c r="O3" s="93" t="s">
        <v>49</v>
      </c>
      <c r="P3" s="93" t="s">
        <v>50</v>
      </c>
    </row>
    <row r="4" spans="1:16" s="50" customFormat="1" ht="146.25" customHeight="1">
      <c r="A4" s="95"/>
      <c r="B4" s="9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s="50" customFormat="1" ht="24" customHeight="1">
      <c r="A5" s="95"/>
      <c r="B5" s="95"/>
      <c r="C5" s="49" t="s">
        <v>26</v>
      </c>
      <c r="D5" s="49" t="s">
        <v>26</v>
      </c>
      <c r="E5" s="49" t="s">
        <v>26</v>
      </c>
      <c r="F5" s="49" t="s">
        <v>33</v>
      </c>
      <c r="G5" s="49" t="s">
        <v>26</v>
      </c>
      <c r="H5" s="49" t="s">
        <v>34</v>
      </c>
      <c r="I5" s="49" t="s">
        <v>26</v>
      </c>
      <c r="J5" s="49" t="s">
        <v>33</v>
      </c>
      <c r="K5" s="49" t="s">
        <v>26</v>
      </c>
      <c r="L5" s="49" t="s">
        <v>33</v>
      </c>
      <c r="M5" s="49" t="s">
        <v>26</v>
      </c>
      <c r="N5" s="49" t="s">
        <v>26</v>
      </c>
      <c r="O5" s="49" t="s">
        <v>26</v>
      </c>
      <c r="P5" s="49" t="s">
        <v>51</v>
      </c>
    </row>
    <row r="6" spans="1:16" s="50" customFormat="1" ht="24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</row>
    <row r="7" spans="1:16" s="55" customFormat="1" ht="24.75" customHeight="1">
      <c r="A7" s="52"/>
      <c r="B7" s="53" t="s">
        <v>52</v>
      </c>
      <c r="C7" s="52"/>
      <c r="D7" s="52"/>
      <c r="E7" s="68"/>
      <c r="F7" s="52"/>
      <c r="G7" s="52"/>
      <c r="H7" s="52"/>
      <c r="I7" s="52"/>
      <c r="J7" s="52"/>
      <c r="K7" s="52"/>
      <c r="L7" s="52"/>
      <c r="M7" s="52"/>
      <c r="N7" s="52"/>
      <c r="O7" s="52"/>
      <c r="P7" s="54"/>
    </row>
    <row r="8" spans="1:16" s="55" customFormat="1" ht="24.75" customHeight="1">
      <c r="A8" s="54">
        <v>1</v>
      </c>
      <c r="B8" s="56" t="s">
        <v>59</v>
      </c>
      <c r="C8" s="36">
        <f>D8+E8+G8+M8</f>
        <v>4790488.63</v>
      </c>
      <c r="D8" s="69">
        <v>1520414.71</v>
      </c>
      <c r="E8" s="69">
        <v>296169.84</v>
      </c>
      <c r="F8" s="69"/>
      <c r="G8" s="69"/>
      <c r="H8" s="57"/>
      <c r="I8" s="36"/>
      <c r="J8" s="58"/>
      <c r="K8" s="58"/>
      <c r="L8" s="58">
        <v>1248</v>
      </c>
      <c r="M8" s="58">
        <v>2973904.08</v>
      </c>
      <c r="N8" s="54" t="s">
        <v>68</v>
      </c>
      <c r="O8" s="54" t="s">
        <v>68</v>
      </c>
      <c r="P8" s="59" t="s">
        <v>60</v>
      </c>
    </row>
    <row r="9" spans="1:16" s="55" customFormat="1" ht="24.75" customHeight="1">
      <c r="A9" s="54">
        <v>2</v>
      </c>
      <c r="B9" s="56" t="s">
        <v>61</v>
      </c>
      <c r="C9" s="36">
        <f aca="true" t="shared" si="0" ref="C9:C14">D9+E9+G9+M9</f>
        <v>4790488.63</v>
      </c>
      <c r="D9" s="69">
        <v>1520414.71</v>
      </c>
      <c r="E9" s="69">
        <v>296169.84</v>
      </c>
      <c r="F9" s="69"/>
      <c r="G9" s="69"/>
      <c r="H9" s="57"/>
      <c r="I9" s="36"/>
      <c r="J9" s="58"/>
      <c r="K9" s="58"/>
      <c r="L9" s="58">
        <v>1288.1</v>
      </c>
      <c r="M9" s="58">
        <v>2973904.08</v>
      </c>
      <c r="N9" s="54" t="s">
        <v>68</v>
      </c>
      <c r="O9" s="54" t="s">
        <v>68</v>
      </c>
      <c r="P9" s="59" t="s">
        <v>62</v>
      </c>
    </row>
    <row r="10" spans="1:16" s="55" customFormat="1" ht="24.75" customHeight="1">
      <c r="A10" s="54">
        <v>3</v>
      </c>
      <c r="B10" s="56" t="s">
        <v>63</v>
      </c>
      <c r="C10" s="36">
        <f t="shared" si="0"/>
        <v>4474842.9</v>
      </c>
      <c r="D10" s="69">
        <v>947783.59</v>
      </c>
      <c r="E10" s="69"/>
      <c r="F10" s="69"/>
      <c r="G10" s="69"/>
      <c r="H10" s="69"/>
      <c r="I10" s="69"/>
      <c r="J10" s="57"/>
      <c r="K10" s="36"/>
      <c r="L10" s="58">
        <v>3172.9</v>
      </c>
      <c r="M10" s="58">
        <v>3527059.31</v>
      </c>
      <c r="N10" s="54" t="s">
        <v>68</v>
      </c>
      <c r="O10" s="54" t="s">
        <v>68</v>
      </c>
      <c r="P10" s="59" t="s">
        <v>64</v>
      </c>
    </row>
    <row r="11" spans="1:16" s="55" customFormat="1" ht="24.75" customHeight="1">
      <c r="A11" s="54">
        <v>4</v>
      </c>
      <c r="B11" s="56" t="s">
        <v>65</v>
      </c>
      <c r="C11" s="36">
        <f t="shared" si="0"/>
        <v>5917010.5</v>
      </c>
      <c r="D11" s="69">
        <v>2053928.24</v>
      </c>
      <c r="E11" s="69">
        <v>336022.95</v>
      </c>
      <c r="F11" s="69"/>
      <c r="G11" s="54"/>
      <c r="H11" s="69"/>
      <c r="I11" s="69"/>
      <c r="J11" s="57"/>
      <c r="K11" s="36"/>
      <c r="L11" s="58">
        <v>3232.7</v>
      </c>
      <c r="M11" s="58">
        <v>3527059.31</v>
      </c>
      <c r="N11" s="54" t="s">
        <v>68</v>
      </c>
      <c r="O11" s="54" t="s">
        <v>68</v>
      </c>
      <c r="P11" s="59" t="s">
        <v>66</v>
      </c>
    </row>
    <row r="12" spans="1:16" s="60" customFormat="1" ht="24" customHeight="1">
      <c r="A12" s="54">
        <v>5</v>
      </c>
      <c r="B12" s="56" t="s">
        <v>43</v>
      </c>
      <c r="C12" s="36">
        <f t="shared" si="0"/>
        <v>3927951.8400000003</v>
      </c>
      <c r="D12" s="69">
        <f>1951736.16+907182.32</f>
        <v>2858918.48</v>
      </c>
      <c r="E12" s="69">
        <v>336022.95</v>
      </c>
      <c r="F12" s="69">
        <v>514.89</v>
      </c>
      <c r="G12" s="69">
        <v>733010.41</v>
      </c>
      <c r="H12" s="57"/>
      <c r="I12" s="36"/>
      <c r="J12" s="58"/>
      <c r="K12" s="58"/>
      <c r="L12" s="58"/>
      <c r="M12" s="58"/>
      <c r="N12" s="70" t="s">
        <v>68</v>
      </c>
      <c r="O12" s="70" t="s">
        <v>68</v>
      </c>
      <c r="P12" s="59" t="s">
        <v>53</v>
      </c>
    </row>
    <row r="13" spans="1:16" s="60" customFormat="1" ht="24" customHeight="1">
      <c r="A13" s="54">
        <v>6</v>
      </c>
      <c r="B13" s="56" t="s">
        <v>54</v>
      </c>
      <c r="C13" s="36">
        <f t="shared" si="0"/>
        <v>2024735.79</v>
      </c>
      <c r="D13" s="69">
        <v>741305.79</v>
      </c>
      <c r="E13" s="70"/>
      <c r="F13" s="69">
        <v>855.62</v>
      </c>
      <c r="G13" s="69">
        <v>1283430</v>
      </c>
      <c r="H13" s="54"/>
      <c r="I13" s="36"/>
      <c r="J13" s="52"/>
      <c r="K13" s="52"/>
      <c r="L13" s="52"/>
      <c r="M13" s="52"/>
      <c r="N13" s="70" t="s">
        <v>68</v>
      </c>
      <c r="O13" s="70" t="s">
        <v>68</v>
      </c>
      <c r="P13" s="59" t="s">
        <v>55</v>
      </c>
    </row>
    <row r="14" spans="1:16" s="60" customFormat="1" ht="24" customHeight="1">
      <c r="A14" s="54">
        <v>7</v>
      </c>
      <c r="B14" s="56" t="s">
        <v>56</v>
      </c>
      <c r="C14" s="36">
        <f t="shared" si="0"/>
        <v>7856919</v>
      </c>
      <c r="D14" s="69">
        <f>1923297.24+3088802.96</f>
        <v>5012100.2</v>
      </c>
      <c r="E14" s="70">
        <v>547230.33</v>
      </c>
      <c r="F14" s="69">
        <v>1809</v>
      </c>
      <c r="G14" s="69">
        <v>2297588.47</v>
      </c>
      <c r="H14" s="57"/>
      <c r="I14" s="36"/>
      <c r="J14" s="58"/>
      <c r="K14" s="58"/>
      <c r="L14" s="58"/>
      <c r="M14" s="58"/>
      <c r="N14" s="70" t="s">
        <v>68</v>
      </c>
      <c r="O14" s="70" t="s">
        <v>68</v>
      </c>
      <c r="P14" s="59" t="s">
        <v>57</v>
      </c>
    </row>
    <row r="15" spans="1:16" s="63" customFormat="1" ht="48" customHeight="1">
      <c r="A15" s="94" t="s">
        <v>58</v>
      </c>
      <c r="B15" s="94"/>
      <c r="C15" s="61">
        <f>SUM(C8:C14)</f>
        <v>33782437.29</v>
      </c>
      <c r="D15" s="61">
        <f aca="true" t="shared" si="1" ref="D15:O15">SUM(D8:D14)</f>
        <v>14654865.719999999</v>
      </c>
      <c r="E15" s="61">
        <f t="shared" si="1"/>
        <v>1811615.9100000001</v>
      </c>
      <c r="F15" s="61">
        <f t="shared" si="1"/>
        <v>3179.51</v>
      </c>
      <c r="G15" s="61">
        <f t="shared" si="1"/>
        <v>4314028.880000001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8941.7</v>
      </c>
      <c r="M15" s="61">
        <f t="shared" si="1"/>
        <v>13001926.780000001</v>
      </c>
      <c r="N15" s="61">
        <f t="shared" si="1"/>
        <v>0</v>
      </c>
      <c r="O15" s="61">
        <f t="shared" si="1"/>
        <v>0</v>
      </c>
      <c r="P15" s="62"/>
    </row>
    <row r="16" spans="16:19" ht="15">
      <c r="P16" s="78" t="s">
        <v>74</v>
      </c>
      <c r="R16" s="46"/>
      <c r="S16" s="46"/>
    </row>
    <row r="19" ht="15">
      <c r="C19" s="71"/>
    </row>
    <row r="20" ht="15">
      <c r="G20" s="64"/>
    </row>
    <row r="21" ht="15">
      <c r="G21" s="65"/>
    </row>
    <row r="22" spans="3:8" ht="15">
      <c r="C22" s="65"/>
      <c r="G22" s="65"/>
      <c r="H22" s="66"/>
    </row>
    <row r="23" spans="3:7" ht="15">
      <c r="C23" s="67"/>
      <c r="D23" s="66"/>
      <c r="E23" s="66"/>
      <c r="G23" s="65"/>
    </row>
    <row r="24" spans="3:7" ht="15">
      <c r="C24" s="65"/>
      <c r="G24" s="65"/>
    </row>
    <row r="25" spans="3:7" ht="15">
      <c r="C25" s="65"/>
      <c r="G25" s="65"/>
    </row>
  </sheetData>
  <sheetProtection/>
  <mergeCells count="15">
    <mergeCell ref="L3:M4"/>
    <mergeCell ref="A1:P1"/>
    <mergeCell ref="A2:P2"/>
    <mergeCell ref="N3:N4"/>
    <mergeCell ref="O3:O4"/>
    <mergeCell ref="P3:P4"/>
    <mergeCell ref="F3:G4"/>
    <mergeCell ref="D3:D4"/>
    <mergeCell ref="E3:E4"/>
    <mergeCell ref="H3:I4"/>
    <mergeCell ref="J3:K4"/>
    <mergeCell ref="A15:B15"/>
    <mergeCell ref="A3:A5"/>
    <mergeCell ref="B3:B5"/>
    <mergeCell ref="C3:C4"/>
  </mergeCells>
  <printOptions/>
  <pageMargins left="0.2362204724409449" right="0.1968503937007874" top="0.69" bottom="0.7480314960629921" header="0.46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2011-07-25T06:12:12Z</cp:lastPrinted>
  <dcterms:created xsi:type="dcterms:W3CDTF">2008-03-06T07:48:51Z</dcterms:created>
  <dcterms:modified xsi:type="dcterms:W3CDTF">2011-10-14T13:20:04Z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