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80" yWindow="75" windowWidth="7140" windowHeight="11640" activeTab="0"/>
  </bookViews>
  <sheets>
    <sheet name="Общая виды работ" sheetId="1" r:id="rId1"/>
  </sheets>
  <definedNames/>
  <calcPr fullCalcOnLoad="1"/>
</workbook>
</file>

<file path=xl/sharedStrings.xml><?xml version="1.0" encoding="utf-8"?>
<sst xmlns="http://schemas.openxmlformats.org/spreadsheetml/2006/main" count="259" uniqueCount="121">
  <si>
    <t>ИТОГО по муниципальному образованию:</t>
  </si>
  <si>
    <t>Теплоснабжение</t>
  </si>
  <si>
    <t>руб.</t>
  </si>
  <si>
    <t>кв.м.</t>
  </si>
  <si>
    <t>ед.</t>
  </si>
  <si>
    <t>ремонт внутридомовых инженерных систем электро-, тепло-, газо-, водоснабжения, водоотведения</t>
  </si>
  <si>
    <t>Вид конструктивного элемента</t>
  </si>
  <si>
    <t>год</t>
  </si>
  <si>
    <t>Реестр многоквартирных домов, включенных в программу по проведению капитального ремонта многоквартирных домов, по видам ремонта</t>
  </si>
  <si>
    <t>Стоимость</t>
  </si>
  <si>
    <t>Замена вводно-распределительного устройства</t>
  </si>
  <si>
    <t>стоимость</t>
  </si>
  <si>
    <t>Замена магистралей (стояки)</t>
  </si>
  <si>
    <t>Замена общедомовой системы освещения</t>
  </si>
  <si>
    <t>Замена этажного распределительного щита</t>
  </si>
  <si>
    <t>Электроснабжение</t>
  </si>
  <si>
    <t>Замена стояков центрального отопления без отопительных приборов</t>
  </si>
  <si>
    <t>Замена стояков центрального отопления (подвал, чердак) с их теплоизоляцией и запорной арматурой</t>
  </si>
  <si>
    <t>Холодное водоснабжение</t>
  </si>
  <si>
    <t>Замена стояков в квартирах с изоляцией и запорной арматурой</t>
  </si>
  <si>
    <t>Замена разводящих трубопроводов в подвале (чердаке) с изоляцией и запорной арматурой</t>
  </si>
  <si>
    <t>Горячее водоснабжение</t>
  </si>
  <si>
    <t>Водоотведение (система канализации)</t>
  </si>
  <si>
    <t>Замена системы канализации (стояки)</t>
  </si>
  <si>
    <t>Замена системы канализации (подвал)</t>
  </si>
  <si>
    <t>Газоснабжение</t>
  </si>
  <si>
    <t>Замена системы внутреннего газопровода (без газовых плит)</t>
  </si>
  <si>
    <t>Пассажирский</t>
  </si>
  <si>
    <t>Кол-во остановок</t>
  </si>
  <si>
    <t>Кол-во лифтов</t>
  </si>
  <si>
    <t>Срок эксплуатации</t>
  </si>
  <si>
    <t>лет</t>
  </si>
  <si>
    <t>руб</t>
  </si>
  <si>
    <t>Грузовой</t>
  </si>
  <si>
    <t>Ремонт лифтовых шахт</t>
  </si>
  <si>
    <t>кв. м. шахты</t>
  </si>
  <si>
    <t>Ремонт или замена лифтового оборудования, признанного непригодным для эксплуатации, ремонт лифтовых шахт</t>
  </si>
  <si>
    <t>Год ввода в эксплуатацию</t>
  </si>
  <si>
    <t>Ремонт мягкой рулонной кровли</t>
  </si>
  <si>
    <t>кв.м. кровли</t>
  </si>
  <si>
    <t>Ремонт металической кровли</t>
  </si>
  <si>
    <t>Ремонт мягкой безрулонной кровли</t>
  </si>
  <si>
    <t>Ремонт кровли из асбестоцементных листов</t>
  </si>
  <si>
    <t>Замена стропильной системы</t>
  </si>
  <si>
    <t>Ремонт крыши</t>
  </si>
  <si>
    <t>Ремонт подвального помещения, относящегося к общему имуществу многоквартирного дома</t>
  </si>
  <si>
    <t>кв. м. подвала</t>
  </si>
  <si>
    <t>Ремонт кирпичного фасада</t>
  </si>
  <si>
    <t>Ремонт фасада панельного (блочного) дома (без ремонта межпанельных швов)</t>
  </si>
  <si>
    <t>Ремонт оштукатуренного фасада</t>
  </si>
  <si>
    <t>Ремонт панельного (облицованного) с межпанельными швами</t>
  </si>
  <si>
    <t>Ремонт деревянного фасада</t>
  </si>
  <si>
    <t>Утепление фасада с применением навесного фасада</t>
  </si>
  <si>
    <t>Утепление Фасада с применением системы с тонким наружным штукатурным слоем</t>
  </si>
  <si>
    <t>Замена системы наружнего водостока</t>
  </si>
  <si>
    <t>Ремонт (замена) балконных плит</t>
  </si>
  <si>
    <t>Замена оконных и балконных блоков в местах общего пользования</t>
  </si>
  <si>
    <t>Ремонт фасада</t>
  </si>
  <si>
    <t>кв.м. общей площади фасада</t>
  </si>
  <si>
    <t>кв.м. балконной плиты</t>
  </si>
  <si>
    <t>кв.м.  оконных и балконных блоков</t>
  </si>
  <si>
    <t>Ремонт (замена) козырьков подъездов</t>
  </si>
  <si>
    <t>Ремонт фундаментов</t>
  </si>
  <si>
    <t>кв.м. фундамента</t>
  </si>
  <si>
    <t>кв.м. отмостки</t>
  </si>
  <si>
    <t>Ремонт отмостки</t>
  </si>
  <si>
    <t>Ремонт фундамента</t>
  </si>
  <si>
    <t>кв.м.  козырька</t>
  </si>
  <si>
    <t>г.о.Реутов, ул. Ашхабадская, д.21</t>
  </si>
  <si>
    <t>г.о.Реутов, ул. Ашхабадская, д.25</t>
  </si>
  <si>
    <t>г.о.Реутов, ул. Дзержинского, д.3</t>
  </si>
  <si>
    <t>г.о.Реутов, ул. Дзержинского, д.4</t>
  </si>
  <si>
    <t>г.о.Реутов, ул. Комсомольская, д.7</t>
  </si>
  <si>
    <t>г.о.Реутов, ул. Котовского, д.12</t>
  </si>
  <si>
    <t>г.о.Реутов, ул. Ленина, д.18</t>
  </si>
  <si>
    <t>г.о.Реутов, ул. Ленина, д.18а</t>
  </si>
  <si>
    <t>г.о.Реутов, ул. Ленина, д.22</t>
  </si>
  <si>
    <t>г.о.Реутов, ул. Ленина, д.23</t>
  </si>
  <si>
    <t>г.о.Реутов, ул. Ленина, д.24</t>
  </si>
  <si>
    <t>г.о.Реутов, пр. Мира, д.4</t>
  </si>
  <si>
    <t>г.о.Реутов, ул. Некрасова, д.2</t>
  </si>
  <si>
    <t>г.о.Реутов, ул. Октября, д.6</t>
  </si>
  <si>
    <t>г.о.Реутов, ул. Советская, д.8</t>
  </si>
  <si>
    <t>г.о.Реутов, ул. Советская, д.20</t>
  </si>
  <si>
    <t>г.о.Реутов, ул. Советская, д.21</t>
  </si>
  <si>
    <t>г.о.Реутов, ул. Советская, д.23</t>
  </si>
  <si>
    <t>г.о.Реутов, ул. Советская, д.31</t>
  </si>
  <si>
    <t>г.о.Реутов, ул. Советская, д.35</t>
  </si>
  <si>
    <t>г.о.Реутов, пр-т Юбилейный, д.3</t>
  </si>
  <si>
    <t>г.о.Реутов, пр-т Юбилейный, д.5</t>
  </si>
  <si>
    <t>г.о.Реутов, пр-т Юбилейный, д.6</t>
  </si>
  <si>
    <t>г.о.Реутов, пр-т Юбилейный, д.12</t>
  </si>
  <si>
    <t>г.о.Реутов, пр-т Юбилейный, д.30/2</t>
  </si>
  <si>
    <t>г.о.Реутов, пр-т Юбилейный, д.54</t>
  </si>
  <si>
    <t>г.о.Реутов, пр-т Юбилейный, д.56</t>
  </si>
  <si>
    <t>лифт</t>
  </si>
  <si>
    <t>сантехника</t>
  </si>
  <si>
    <t>сант., эл-ка</t>
  </si>
  <si>
    <t>фасад</t>
  </si>
  <si>
    <t>кров., сант.</t>
  </si>
  <si>
    <t>кровля</t>
  </si>
  <si>
    <t>сант., лифт</t>
  </si>
  <si>
    <t>электрика</t>
  </si>
  <si>
    <t>кров., элек.</t>
  </si>
  <si>
    <t>лифт, сант., эл.</t>
  </si>
  <si>
    <t>г.о.Реутов, Садовый пр-д, д.4</t>
  </si>
  <si>
    <t>г.о.Реутов, ул. Комсомольская, д.23</t>
  </si>
  <si>
    <t>г.о.Реутов, ул. Комсомольская, д.4</t>
  </si>
  <si>
    <t>г.о.Реутов, ул. Ленина, д.4</t>
  </si>
  <si>
    <t>г.о.Реутов, ул. Ленина, д.8</t>
  </si>
  <si>
    <t>г.о.Реутов, ул. Ленина, д.8а</t>
  </si>
  <si>
    <t>г.о.Реутов, ул. Новогиреевская, д.10</t>
  </si>
  <si>
    <t>г.о.Реутов, ул. пр-т Мира, д.3</t>
  </si>
  <si>
    <t>г.о.Реутов, ул. Октября, д.8  ФОНД РЕФОРМИРОВАНИЯ ЖКХ</t>
  </si>
  <si>
    <t>г.о.Реутов, ул. Южная, д.2  ФОНД РЕФОРМИРОВАНИЯ ЖКХ</t>
  </si>
  <si>
    <t>г.о.Реутов, пр. Мира, д.57  ФОНД РЕФОРМИРОВАНИЯ ЖКХ</t>
  </si>
  <si>
    <t>к Постановлению Главы города</t>
  </si>
  <si>
    <t>№п/п</t>
  </si>
  <si>
    <t>Адрес МКД</t>
  </si>
  <si>
    <t>Приложение №2</t>
  </si>
  <si>
    <t>от 30.09.2014 № 130-ПГ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</si>
</sst>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22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 applyProtection="0">
      <alignment/>
    </xf>
    <xf numFmtId="0" fontId="2" fillId="0" borderId="0" applyFill="0" applyProtection="0">
      <alignment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4" fontId="3" fillId="33" borderId="0" xfId="53" applyNumberFormat="1" applyFont="1" applyFill="1" applyAlignment="1" applyProtection="1">
      <alignment horizontal="center" vertical="center" wrapText="1"/>
      <protection/>
    </xf>
    <xf numFmtId="4" fontId="1" fillId="33" borderId="0" xfId="53" applyNumberFormat="1" applyFont="1" applyFill="1" applyAlignment="1" applyProtection="1">
      <alignment horizontal="center" vertical="center" wrapText="1"/>
      <protection/>
    </xf>
    <xf numFmtId="1" fontId="1" fillId="33" borderId="0" xfId="53" applyNumberFormat="1" applyFont="1" applyFill="1" applyAlignment="1" applyProtection="1">
      <alignment horizontal="center" vertical="center" wrapText="1"/>
      <protection/>
    </xf>
    <xf numFmtId="4" fontId="3" fillId="33" borderId="0" xfId="53" applyNumberFormat="1" applyFont="1" applyFill="1" applyAlignment="1" applyProtection="1">
      <alignment horizontal="left" vertical="center" wrapText="1"/>
      <protection/>
    </xf>
    <xf numFmtId="3" fontId="3" fillId="33" borderId="0" xfId="53" applyNumberFormat="1" applyFont="1" applyFill="1" applyAlignment="1" applyProtection="1">
      <alignment horizontal="center" vertical="center" wrapText="1"/>
      <protection/>
    </xf>
    <xf numFmtId="4" fontId="7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Fill="1" applyAlignment="1" applyProtection="1">
      <alignment wrapText="1"/>
      <protection/>
    </xf>
    <xf numFmtId="0" fontId="4" fillId="0" borderId="0" xfId="53" applyFont="1" applyFill="1" applyAlignment="1" applyProtection="1">
      <alignment wrapText="1"/>
      <protection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7" fillId="34" borderId="12" xfId="53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>
      <alignment horizontal="left" vertical="center" wrapText="1"/>
    </xf>
    <xf numFmtId="0" fontId="1" fillId="34" borderId="13" xfId="53" applyFont="1" applyFill="1" applyBorder="1" applyAlignment="1" applyProtection="1">
      <alignment horizontal="center" vertical="center" wrapText="1"/>
      <protection/>
    </xf>
    <xf numFmtId="4" fontId="1" fillId="34" borderId="14" xfId="52" applyNumberFormat="1" applyFont="1" applyFill="1" applyBorder="1" applyAlignment="1" applyProtection="1">
      <alignment horizontal="center" vertical="center" wrapText="1"/>
      <protection/>
    </xf>
    <xf numFmtId="4" fontId="1" fillId="34" borderId="13" xfId="53" applyNumberFormat="1" applyFont="1" applyFill="1" applyBorder="1" applyAlignment="1" applyProtection="1">
      <alignment horizontal="center" vertical="center" wrapText="1"/>
      <protection/>
    </xf>
    <xf numFmtId="4" fontId="1" fillId="34" borderId="14" xfId="52" applyNumberFormat="1" applyFont="1" applyFill="1" applyBorder="1" applyAlignment="1" applyProtection="1">
      <alignment horizontal="center" vertical="center" wrapText="1" shrinkToFit="1"/>
      <protection/>
    </xf>
    <xf numFmtId="4" fontId="1" fillId="34" borderId="15" xfId="53" applyNumberFormat="1" applyFont="1" applyFill="1" applyBorder="1" applyAlignment="1" applyProtection="1">
      <alignment horizontal="center" vertical="center" wrapText="1"/>
      <protection/>
    </xf>
    <xf numFmtId="4" fontId="1" fillId="34" borderId="10" xfId="53" applyNumberFormat="1" applyFont="1" applyFill="1" applyBorder="1" applyAlignment="1" applyProtection="1">
      <alignment horizontal="center" vertical="center" wrapText="1"/>
      <protection/>
    </xf>
    <xf numFmtId="0" fontId="6" fillId="35" borderId="0" xfId="53" applyFont="1" applyFill="1" applyAlignment="1" applyProtection="1">
      <alignment wrapText="1"/>
      <protection/>
    </xf>
    <xf numFmtId="0" fontId="46" fillId="34" borderId="12" xfId="53" applyFont="1" applyFill="1" applyBorder="1" applyAlignment="1" applyProtection="1">
      <alignment horizontal="center" vertical="center" wrapText="1"/>
      <protection/>
    </xf>
    <xf numFmtId="0" fontId="29" fillId="34" borderId="13" xfId="53" applyFont="1" applyFill="1" applyBorder="1" applyAlignment="1" applyProtection="1">
      <alignment horizontal="center" vertical="center" wrapText="1"/>
      <protection/>
    </xf>
    <xf numFmtId="4" fontId="29" fillId="34" borderId="14" xfId="52" applyNumberFormat="1" applyFont="1" applyFill="1" applyBorder="1" applyAlignment="1" applyProtection="1">
      <alignment horizontal="center" vertical="center" wrapText="1" shrinkToFit="1"/>
      <protection/>
    </xf>
    <xf numFmtId="4" fontId="29" fillId="34" borderId="10" xfId="53" applyNumberFormat="1" applyFont="1" applyFill="1" applyBorder="1" applyAlignment="1" applyProtection="1">
      <alignment horizontal="center" vertical="center" wrapText="1"/>
      <protection/>
    </xf>
    <xf numFmtId="0" fontId="48" fillId="35" borderId="0" xfId="53" applyFont="1" applyFill="1" applyAlignment="1" applyProtection="1">
      <alignment wrapText="1"/>
      <protection/>
    </xf>
    <xf numFmtId="0" fontId="9" fillId="35" borderId="10" xfId="0" applyFont="1" applyFill="1" applyBorder="1" applyAlignment="1">
      <alignment horizontal="left" vertical="center" wrapText="1"/>
    </xf>
    <xf numFmtId="0" fontId="8" fillId="34" borderId="13" xfId="53" applyFont="1" applyFill="1" applyBorder="1" applyAlignment="1" applyProtection="1">
      <alignment horizontal="center" vertical="center" wrapText="1"/>
      <protection/>
    </xf>
    <xf numFmtId="4" fontId="8" fillId="34" borderId="14" xfId="52" applyNumberFormat="1" applyFont="1" applyFill="1" applyBorder="1" applyAlignment="1" applyProtection="1">
      <alignment horizontal="center" vertical="center" wrapText="1" shrinkToFit="1"/>
      <protection/>
    </xf>
    <xf numFmtId="4" fontId="8" fillId="34" borderId="10" xfId="53" applyNumberFormat="1" applyFont="1" applyFill="1" applyBorder="1" applyAlignment="1" applyProtection="1">
      <alignment horizontal="center" vertical="center" wrapText="1"/>
      <protection/>
    </xf>
    <xf numFmtId="0" fontId="10" fillId="35" borderId="0" xfId="53" applyFont="1" applyFill="1" applyAlignment="1" applyProtection="1">
      <alignment wrapText="1"/>
      <protection/>
    </xf>
    <xf numFmtId="4" fontId="1" fillId="34" borderId="16" xfId="52" applyNumberFormat="1" applyFont="1" applyFill="1" applyBorder="1" applyAlignment="1" applyProtection="1">
      <alignment horizontal="center" vertical="center" wrapText="1" shrinkToFit="1"/>
      <protection/>
    </xf>
    <xf numFmtId="4" fontId="11" fillId="33" borderId="13" xfId="53" applyNumberFormat="1" applyFont="1" applyFill="1" applyBorder="1" applyAlignment="1" applyProtection="1">
      <alignment horizontal="center" vertical="center" wrapText="1"/>
      <protection/>
    </xf>
    <xf numFmtId="4" fontId="1" fillId="35" borderId="10" xfId="53" applyNumberFormat="1" applyFont="1" applyFill="1" applyBorder="1" applyAlignment="1" applyProtection="1">
      <alignment wrapText="1"/>
      <protection/>
    </xf>
    <xf numFmtId="4" fontId="29" fillId="35" borderId="10" xfId="53" applyNumberFormat="1" applyFont="1" applyFill="1" applyBorder="1" applyAlignment="1" applyProtection="1">
      <alignment wrapText="1"/>
      <protection/>
    </xf>
    <xf numFmtId="4" fontId="8" fillId="35" borderId="10" xfId="53" applyNumberFormat="1" applyFont="1" applyFill="1" applyBorder="1" applyAlignment="1" applyProtection="1">
      <alignment wrapText="1"/>
      <protection/>
    </xf>
    <xf numFmtId="4" fontId="1" fillId="0" borderId="10" xfId="53" applyNumberFormat="1" applyFont="1" applyFill="1" applyBorder="1" applyAlignment="1" applyProtection="1">
      <alignment wrapText="1"/>
      <protection/>
    </xf>
    <xf numFmtId="4" fontId="11" fillId="34" borderId="10" xfId="53" applyNumberFormat="1" applyFont="1" applyFill="1" applyBorder="1" applyAlignment="1" applyProtection="1">
      <alignment horizontal="center" vertical="center" wrapText="1"/>
      <protection/>
    </xf>
    <xf numFmtId="4" fontId="12" fillId="35" borderId="10" xfId="0" applyNumberFormat="1" applyFont="1" applyFill="1" applyBorder="1" applyAlignment="1">
      <alignment horizontal="center" vertical="center"/>
    </xf>
    <xf numFmtId="4" fontId="8" fillId="0" borderId="10" xfId="53" applyNumberFormat="1" applyFont="1" applyFill="1" applyBorder="1" applyAlignment="1" applyProtection="1">
      <alignment wrapText="1"/>
      <protection/>
    </xf>
    <xf numFmtId="4" fontId="29" fillId="0" borderId="10" xfId="53" applyNumberFormat="1" applyFont="1" applyFill="1" applyBorder="1" applyAlignment="1" applyProtection="1">
      <alignment wrapText="1"/>
      <protection/>
    </xf>
    <xf numFmtId="4" fontId="1" fillId="0" borderId="13" xfId="53" applyNumberFormat="1" applyFont="1" applyFill="1" applyBorder="1" applyAlignment="1" applyProtection="1">
      <alignment horizontal="center" vertical="center" wrapText="1"/>
      <protection/>
    </xf>
    <xf numFmtId="4" fontId="29" fillId="0" borderId="13" xfId="53" applyNumberFormat="1" applyFont="1" applyFill="1" applyBorder="1" applyAlignment="1" applyProtection="1">
      <alignment horizontal="center" vertical="center" wrapText="1"/>
      <protection/>
    </xf>
    <xf numFmtId="4" fontId="8" fillId="0" borderId="13" xfId="53" applyNumberFormat="1" applyFont="1" applyFill="1" applyBorder="1" applyAlignment="1" applyProtection="1">
      <alignment horizontal="center" vertical="center" wrapText="1"/>
      <protection/>
    </xf>
    <xf numFmtId="4" fontId="1" fillId="0" borderId="10" xfId="53" applyNumberFormat="1" applyFont="1" applyFill="1" applyBorder="1" applyAlignment="1" applyProtection="1">
      <alignment horizontal="center" vertical="center" wrapText="1"/>
      <protection/>
    </xf>
    <xf numFmtId="4" fontId="29" fillId="0" borderId="10" xfId="53" applyNumberFormat="1" applyFont="1" applyFill="1" applyBorder="1" applyAlignment="1" applyProtection="1">
      <alignment horizontal="center" vertical="center" wrapText="1"/>
      <protection/>
    </xf>
    <xf numFmtId="4" fontId="8" fillId="0" borderId="10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4" fontId="1" fillId="0" borderId="14" xfId="52" applyNumberFormat="1" applyFont="1" applyFill="1" applyBorder="1" applyAlignment="1" applyProtection="1">
      <alignment horizontal="center" vertical="center" wrapText="1"/>
      <protection/>
    </xf>
    <xf numFmtId="4" fontId="8" fillId="0" borderId="14" xfId="52" applyNumberFormat="1" applyFont="1" applyFill="1" applyBorder="1" applyAlignment="1" applyProtection="1">
      <alignment horizontal="center" vertical="center" wrapText="1" shrinkToFit="1"/>
      <protection/>
    </xf>
    <xf numFmtId="4" fontId="1" fillId="0" borderId="15" xfId="53" applyNumberFormat="1" applyFont="1" applyFill="1" applyBorder="1" applyAlignment="1" applyProtection="1">
      <alignment horizontal="center" vertical="center" wrapText="1"/>
      <protection/>
    </xf>
    <xf numFmtId="4" fontId="11" fillId="0" borderId="10" xfId="53" applyNumberFormat="1" applyFont="1" applyFill="1" applyBorder="1" applyAlignment="1" applyProtection="1">
      <alignment horizontal="center" vertical="center" wrapText="1"/>
      <protection/>
    </xf>
    <xf numFmtId="4" fontId="29" fillId="0" borderId="14" xfId="52" applyNumberFormat="1" applyFont="1" applyFill="1" applyBorder="1" applyAlignment="1" applyProtection="1">
      <alignment horizontal="center" vertical="center" wrapText="1" shrinkToFit="1"/>
      <protection/>
    </xf>
    <xf numFmtId="4" fontId="12" fillId="0" borderId="10" xfId="0" applyNumberFormat="1" applyFont="1" applyFill="1" applyBorder="1" applyAlignment="1">
      <alignment horizontal="center" vertical="center"/>
    </xf>
    <xf numFmtId="0" fontId="10" fillId="0" borderId="0" xfId="53" applyFont="1" applyFill="1" applyAlignment="1" applyProtection="1">
      <alignment wrapText="1"/>
      <protection/>
    </xf>
    <xf numFmtId="0" fontId="29" fillId="33" borderId="13" xfId="53" applyFont="1" applyFill="1" applyBorder="1" applyAlignment="1" applyProtection="1">
      <alignment horizontal="center" vertical="center" wrapText="1"/>
      <protection/>
    </xf>
    <xf numFmtId="0" fontId="1" fillId="0" borderId="13" xfId="53" applyFont="1" applyFill="1" applyBorder="1" applyAlignment="1" applyProtection="1">
      <alignment horizontal="center" vertical="center" wrapText="1"/>
      <protection/>
    </xf>
    <xf numFmtId="0" fontId="29" fillId="0" borderId="13" xfId="53" applyFont="1" applyFill="1" applyBorder="1" applyAlignment="1" applyProtection="1">
      <alignment horizontal="center" vertical="center" wrapText="1"/>
      <protection/>
    </xf>
    <xf numFmtId="4" fontId="1" fillId="35" borderId="13" xfId="53" applyNumberFormat="1" applyFont="1" applyFill="1" applyBorder="1" applyAlignment="1" applyProtection="1">
      <alignment horizontal="center" vertical="center" wrapText="1"/>
      <protection/>
    </xf>
    <xf numFmtId="4" fontId="1" fillId="35" borderId="10" xfId="53" applyNumberFormat="1" applyFont="1" applyFill="1" applyBorder="1" applyAlignment="1" applyProtection="1">
      <alignment horizontal="center" vertical="center" wrapText="1"/>
      <protection/>
    </xf>
    <xf numFmtId="4" fontId="11" fillId="35" borderId="10" xfId="53" applyNumberFormat="1" applyFont="1" applyFill="1" applyBorder="1" applyAlignment="1" applyProtection="1">
      <alignment wrapText="1"/>
      <protection/>
    </xf>
    <xf numFmtId="4" fontId="29" fillId="35" borderId="10" xfId="53" applyNumberFormat="1" applyFont="1" applyFill="1" applyBorder="1" applyAlignment="1" applyProtection="1">
      <alignment horizontal="center" vertical="center" wrapText="1"/>
      <protection/>
    </xf>
    <xf numFmtId="4" fontId="8" fillId="35" borderId="10" xfId="53" applyNumberFormat="1" applyFont="1" applyFill="1" applyBorder="1" applyAlignment="1" applyProtection="1">
      <alignment horizontal="center" vertical="center" wrapText="1"/>
      <protection/>
    </xf>
    <xf numFmtId="4" fontId="8" fillId="35" borderId="0" xfId="53" applyNumberFormat="1" applyFont="1" applyFill="1" applyBorder="1" applyAlignment="1" applyProtection="1">
      <alignment horizontal="center" vertical="center" wrapText="1"/>
      <protection/>
    </xf>
    <xf numFmtId="4" fontId="8" fillId="34" borderId="17" xfId="52" applyNumberFormat="1" applyFont="1" applyFill="1" applyBorder="1" applyAlignment="1" applyProtection="1">
      <alignment horizontal="center" vertical="center" wrapText="1" shrinkToFit="1"/>
      <protection/>
    </xf>
    <xf numFmtId="4" fontId="29" fillId="34" borderId="18" xfId="52" applyNumberFormat="1" applyFont="1" applyFill="1" applyBorder="1" applyAlignment="1" applyProtection="1">
      <alignment horizontal="center" vertical="center" wrapText="1" shrinkToFit="1"/>
      <protection/>
    </xf>
    <xf numFmtId="0" fontId="7" fillId="0" borderId="12" xfId="53" applyFont="1" applyFill="1" applyBorder="1" applyAlignment="1" applyProtection="1">
      <alignment horizontal="center" vertical="center" wrapText="1"/>
      <protection/>
    </xf>
    <xf numFmtId="4" fontId="1" fillId="0" borderId="14" xfId="52" applyNumberFormat="1" applyFont="1" applyFill="1" applyBorder="1" applyAlignment="1" applyProtection="1">
      <alignment horizontal="center" vertical="center" wrapText="1" shrinkToFit="1"/>
      <protection/>
    </xf>
    <xf numFmtId="4" fontId="1" fillId="0" borderId="16" xfId="52" applyNumberFormat="1" applyFont="1" applyFill="1" applyBorder="1" applyAlignment="1" applyProtection="1">
      <alignment horizontal="center" vertical="center" wrapText="1" shrinkToFit="1"/>
      <protection/>
    </xf>
    <xf numFmtId="4" fontId="11" fillId="0" borderId="10" xfId="53" applyNumberFormat="1" applyFont="1" applyFill="1" applyBorder="1" applyAlignment="1" applyProtection="1">
      <alignment wrapText="1"/>
      <protection/>
    </xf>
    <xf numFmtId="0" fontId="46" fillId="0" borderId="12" xfId="53" applyFont="1" applyFill="1" applyBorder="1" applyAlignment="1" applyProtection="1">
      <alignment horizontal="center" vertical="center" wrapText="1"/>
      <protection/>
    </xf>
    <xf numFmtId="4" fontId="1" fillId="34" borderId="10" xfId="53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6" fillId="0" borderId="0" xfId="53" applyFont="1" applyFill="1" applyAlignment="1" applyProtection="1">
      <alignment wrapText="1"/>
      <protection/>
    </xf>
    <xf numFmtId="0" fontId="48" fillId="0" borderId="0" xfId="53" applyFont="1" applyFill="1" applyAlignment="1" applyProtection="1">
      <alignment wrapText="1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3" fontId="1" fillId="33" borderId="0" xfId="53" applyNumberFormat="1" applyFont="1" applyFill="1" applyAlignment="1" applyProtection="1">
      <alignment horizontal="center" vertical="center" wrapText="1"/>
      <protection/>
    </xf>
    <xf numFmtId="4" fontId="1" fillId="33" borderId="0" xfId="53" applyNumberFormat="1" applyFont="1" applyFill="1" applyAlignment="1" applyProtection="1">
      <alignment horizontal="left" vertical="center" wrapText="1"/>
      <protection/>
    </xf>
    <xf numFmtId="0" fontId="1" fillId="0" borderId="0" xfId="53" applyFont="1" applyFill="1" applyAlignment="1" applyProtection="1">
      <alignment wrapText="1"/>
      <protection/>
    </xf>
    <xf numFmtId="4" fontId="7" fillId="33" borderId="19" xfId="53" applyNumberFormat="1" applyFont="1" applyFill="1" applyBorder="1" applyAlignment="1" applyProtection="1">
      <alignment horizontal="center" vertical="center" wrapText="1"/>
      <protection/>
    </xf>
    <xf numFmtId="4" fontId="1" fillId="33" borderId="0" xfId="52" applyNumberFormat="1" applyFont="1" applyFill="1" applyAlignment="1" applyProtection="1">
      <alignment horizontal="right" vertical="center" wrapText="1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1" fillId="0" borderId="0" xfId="53" applyFont="1" applyFill="1" applyAlignment="1" applyProtection="1">
      <alignment horizontal="center" wrapText="1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4" fontId="7" fillId="33" borderId="10" xfId="53" applyNumberFormat="1" applyFont="1" applyFill="1" applyBorder="1" applyAlignment="1" applyProtection="1">
      <alignment horizontal="center" vertical="center" wrapText="1"/>
      <protection/>
    </xf>
    <xf numFmtId="0" fontId="5" fillId="33" borderId="12" xfId="53" applyFont="1" applyFill="1" applyBorder="1" applyAlignment="1" applyProtection="1">
      <alignment horizontal="center" vertical="center" wrapText="1"/>
      <protection/>
    </xf>
    <xf numFmtId="0" fontId="5" fillId="33" borderId="13" xfId="53" applyFont="1" applyFill="1" applyBorder="1" applyAlignment="1" applyProtection="1">
      <alignment horizontal="center" vertical="center" wrapText="1"/>
      <protection/>
    </xf>
    <xf numFmtId="4" fontId="5" fillId="33" borderId="10" xfId="53" applyNumberFormat="1" applyFont="1" applyFill="1" applyBorder="1" applyAlignment="1" applyProtection="1">
      <alignment horizontal="center" vertical="center" wrapText="1"/>
      <protection/>
    </xf>
    <xf numFmtId="3" fontId="7" fillId="33" borderId="10" xfId="53" applyNumberFormat="1" applyFont="1" applyFill="1" applyBorder="1" applyAlignment="1" applyProtection="1">
      <alignment horizontal="center" vertical="center" wrapText="1"/>
      <protection/>
    </xf>
    <xf numFmtId="1" fontId="1" fillId="33" borderId="10" xfId="53" applyNumberFormat="1" applyFont="1" applyFill="1" applyBorder="1" applyAlignment="1" applyProtection="1">
      <alignment horizontal="center" vertical="center" wrapText="1"/>
      <protection/>
    </xf>
    <xf numFmtId="4" fontId="1" fillId="34" borderId="10" xfId="53" applyNumberFormat="1" applyFont="1" applyFill="1" applyBorder="1" applyAlignment="1" applyProtection="1">
      <alignment horizontal="center" vertical="center" wrapText="1"/>
      <protection/>
    </xf>
    <xf numFmtId="0" fontId="5" fillId="33" borderId="20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5"/>
  <sheetViews>
    <sheetView tabSelected="1" zoomScale="60" zoomScaleNormal="60" zoomScaleSheetLayoutView="55" zoomScalePageLayoutView="70" workbookViewId="0" topLeftCell="G1">
      <selection activeCell="A6" sqref="A6:CI6"/>
    </sheetView>
  </sheetViews>
  <sheetFormatPr defaultColWidth="9.140625" defaultRowHeight="12.75" customHeight="1"/>
  <cols>
    <col min="1" max="1" width="8.421875" style="5" customWidth="1"/>
    <col min="2" max="2" width="59.421875" style="4" customWidth="1"/>
    <col min="3" max="3" width="17.140625" style="3" hidden="1" customWidth="1"/>
    <col min="4" max="4" width="16.28125" style="2" hidden="1" customWidth="1"/>
    <col min="5" max="5" width="18.8515625" style="1" customWidth="1"/>
    <col min="6" max="6" width="13.28125" style="1" hidden="1" customWidth="1"/>
    <col min="7" max="7" width="17.00390625" style="1" customWidth="1"/>
    <col min="8" max="8" width="19.57421875" style="1" hidden="1" customWidth="1"/>
    <col min="9" max="9" width="17.7109375" style="1" customWidth="1"/>
    <col min="10" max="10" width="19.57421875" style="1" hidden="1" customWidth="1"/>
    <col min="11" max="11" width="15.28125" style="1" customWidth="1"/>
    <col min="12" max="12" width="10.421875" style="1" hidden="1" customWidth="1"/>
    <col min="13" max="13" width="15.7109375" style="1" customWidth="1"/>
    <col min="14" max="14" width="15.140625" style="1" hidden="1" customWidth="1"/>
    <col min="15" max="15" width="19.57421875" style="1" hidden="1" customWidth="1"/>
    <col min="16" max="16" width="19.57421875" style="1" customWidth="1"/>
    <col min="17" max="17" width="19.57421875" style="1" hidden="1" customWidth="1"/>
    <col min="18" max="18" width="19.57421875" style="1" customWidth="1"/>
    <col min="19" max="19" width="20.421875" style="1" hidden="1" customWidth="1"/>
    <col min="20" max="22" width="19.57421875" style="1" hidden="1" customWidth="1"/>
    <col min="23" max="23" width="19.57421875" style="1" customWidth="1"/>
    <col min="24" max="24" width="17.140625" style="1" hidden="1" customWidth="1"/>
    <col min="25" max="27" width="19.57421875" style="1" hidden="1" customWidth="1"/>
    <col min="28" max="28" width="19.57421875" style="1" customWidth="1"/>
    <col min="29" max="29" width="17.00390625" style="1" hidden="1" customWidth="1"/>
    <col min="30" max="30" width="19.57421875" style="1" hidden="1" customWidth="1"/>
    <col min="31" max="31" width="19.57421875" style="1" customWidth="1"/>
    <col min="32" max="32" width="19.57421875" style="1" hidden="1" customWidth="1"/>
    <col min="33" max="33" width="19.57421875" style="1" customWidth="1"/>
    <col min="34" max="34" width="15.7109375" style="1" hidden="1" customWidth="1"/>
    <col min="35" max="36" width="19.57421875" style="1" hidden="1" customWidth="1"/>
    <col min="37" max="37" width="14.421875" style="1" hidden="1" customWidth="1"/>
    <col min="38" max="38" width="20.00390625" style="7" hidden="1" customWidth="1"/>
    <col min="39" max="39" width="19.00390625" style="7" hidden="1" customWidth="1"/>
    <col min="40" max="40" width="16.7109375" style="7" hidden="1" customWidth="1"/>
    <col min="41" max="41" width="16.00390625" style="7" hidden="1" customWidth="1"/>
    <col min="42" max="42" width="16.7109375" style="7" hidden="1" customWidth="1"/>
    <col min="43" max="43" width="20.00390625" style="7" hidden="1" customWidth="1"/>
    <col min="44" max="44" width="19.00390625" style="7" hidden="1" customWidth="1"/>
    <col min="45" max="45" width="16.7109375" style="7" hidden="1" customWidth="1"/>
    <col min="46" max="46" width="16.00390625" style="7" hidden="1" customWidth="1"/>
    <col min="47" max="47" width="16.7109375" style="7" hidden="1" customWidth="1"/>
    <col min="48" max="48" width="13.57421875" style="7" hidden="1" customWidth="1"/>
    <col min="49" max="49" width="16.7109375" style="7" hidden="1" customWidth="1"/>
    <col min="50" max="50" width="11.8515625" style="7" hidden="1" customWidth="1"/>
    <col min="51" max="51" width="19.00390625" style="7" customWidth="1"/>
    <col min="52" max="52" width="12.28125" style="7" hidden="1" customWidth="1"/>
    <col min="53" max="53" width="14.8515625" style="7" customWidth="1"/>
    <col min="54" max="54" width="13.8515625" style="7" hidden="1" customWidth="1"/>
    <col min="55" max="55" width="14.421875" style="7" hidden="1" customWidth="1"/>
    <col min="56" max="56" width="14.28125" style="7" hidden="1" customWidth="1"/>
    <col min="57" max="57" width="14.57421875" style="7" hidden="1" customWidth="1"/>
    <col min="58" max="58" width="13.28125" style="7" hidden="1" customWidth="1"/>
    <col min="59" max="59" width="16.421875" style="7" hidden="1" customWidth="1"/>
    <col min="60" max="60" width="11.7109375" style="7" hidden="1" customWidth="1"/>
    <col min="61" max="61" width="21.421875" style="7" hidden="1" customWidth="1"/>
    <col min="62" max="62" width="17.8515625" style="7" hidden="1" customWidth="1"/>
    <col min="63" max="63" width="16.7109375" style="7" customWidth="1"/>
    <col min="64" max="64" width="18.00390625" style="7" hidden="1" customWidth="1"/>
    <col min="65" max="65" width="18.7109375" style="7" customWidth="1"/>
    <col min="66" max="66" width="14.8515625" style="7" hidden="1" customWidth="1"/>
    <col min="67" max="67" width="14.140625" style="7" hidden="1" customWidth="1"/>
    <col min="68" max="68" width="17.421875" style="7" hidden="1" customWidth="1"/>
    <col min="69" max="69" width="18.00390625" style="7" hidden="1" customWidth="1"/>
    <col min="70" max="70" width="15.8515625" style="7" hidden="1" customWidth="1"/>
    <col min="71" max="71" width="16.140625" style="7" hidden="1" customWidth="1"/>
    <col min="72" max="72" width="13.8515625" style="7" hidden="1" customWidth="1"/>
    <col min="73" max="73" width="18.28125" style="7" customWidth="1"/>
    <col min="74" max="74" width="17.57421875" style="7" hidden="1" customWidth="1"/>
    <col min="75" max="75" width="14.57421875" style="7" hidden="1" customWidth="1"/>
    <col min="76" max="76" width="16.7109375" style="7" hidden="1" customWidth="1"/>
    <col min="77" max="77" width="13.8515625" style="7" hidden="1" customWidth="1"/>
    <col min="78" max="78" width="14.00390625" style="7" hidden="1" customWidth="1"/>
    <col min="79" max="79" width="17.421875" style="7" hidden="1" customWidth="1"/>
    <col min="80" max="80" width="19.00390625" style="7" hidden="1" customWidth="1"/>
    <col min="81" max="81" width="15.8515625" style="7" customWidth="1"/>
    <col min="82" max="82" width="14.140625" style="7" hidden="1" customWidth="1"/>
    <col min="83" max="83" width="16.7109375" style="7" hidden="1" customWidth="1"/>
    <col min="84" max="84" width="17.00390625" style="7" hidden="1" customWidth="1"/>
    <col min="85" max="85" width="13.140625" style="7" hidden="1" customWidth="1"/>
    <col min="86" max="86" width="14.7109375" style="7" hidden="1" customWidth="1"/>
    <col min="87" max="87" width="13.8515625" style="7" hidden="1" customWidth="1"/>
    <col min="88" max="238" width="9.140625" style="7" customWidth="1"/>
    <col min="239" max="239" width="5.140625" style="7" customWidth="1"/>
    <col min="240" max="240" width="64.00390625" style="7" customWidth="1"/>
    <col min="241" max="241" width="17.140625" style="7" customWidth="1"/>
    <col min="242" max="242" width="26.421875" style="7" customWidth="1"/>
    <col min="243" max="243" width="32.57421875" style="7" customWidth="1"/>
    <col min="244" max="244" width="20.421875" style="7" customWidth="1"/>
    <col min="245" max="245" width="9.28125" style="7" customWidth="1"/>
    <col min="246" max="246" width="18.00390625" style="7" customWidth="1"/>
    <col min="247" max="247" width="22.8515625" style="7" customWidth="1"/>
    <col min="248" max="248" width="28.421875" style="7" customWidth="1"/>
    <col min="249" max="249" width="10.140625" style="7" customWidth="1"/>
    <col min="250" max="250" width="15.28125" style="7" customWidth="1"/>
    <col min="251" max="251" width="19.7109375" style="7" customWidth="1"/>
    <col min="252" max="252" width="27.00390625" style="7" customWidth="1"/>
    <col min="253" max="253" width="18.28125" style="7" customWidth="1"/>
    <col min="254" max="254" width="29.57421875" style="7" customWidth="1"/>
    <col min="255" max="16384" width="9.140625" style="7" customWidth="1"/>
  </cols>
  <sheetData>
    <row r="1" spans="1:37" s="80" customFormat="1" ht="18" customHeight="1">
      <c r="A1" s="78"/>
      <c r="B1" s="79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81" s="80" customFormat="1" ht="18" customHeight="1">
      <c r="A2" s="78"/>
      <c r="B2" s="79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BM2" s="82" t="s">
        <v>119</v>
      </c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</row>
    <row r="3" spans="1:81" s="80" customFormat="1" ht="18" customHeight="1">
      <c r="A3" s="78"/>
      <c r="B3" s="79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BM3" s="82" t="s">
        <v>116</v>
      </c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</row>
    <row r="4" spans="1:81" s="80" customFormat="1" ht="51.75" customHeight="1">
      <c r="A4" s="78"/>
      <c r="B4" s="79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BM4" s="82" t="s">
        <v>120</v>
      </c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</row>
    <row r="5" spans="1:87" s="80" customFormat="1" ht="18" customHeight="1">
      <c r="A5" s="78"/>
      <c r="B5" s="79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CF5" s="86"/>
      <c r="CG5" s="86"/>
      <c r="CH5" s="86"/>
      <c r="CI5" s="86"/>
    </row>
    <row r="6" spans="1:87" ht="18.75">
      <c r="A6" s="98" t="s">
        <v>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</row>
    <row r="7" spans="1:87" ht="45" customHeight="1">
      <c r="A7" s="95" t="s">
        <v>117</v>
      </c>
      <c r="B7" s="91" t="s">
        <v>118</v>
      </c>
      <c r="C7" s="96" t="s">
        <v>7</v>
      </c>
      <c r="D7" s="97" t="s">
        <v>6</v>
      </c>
      <c r="E7" s="91"/>
      <c r="F7" s="91" t="s">
        <v>5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87" t="s">
        <v>36</v>
      </c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3" t="s">
        <v>44</v>
      </c>
      <c r="AY7" s="83"/>
      <c r="AZ7" s="83"/>
      <c r="BA7" s="83"/>
      <c r="BB7" s="83"/>
      <c r="BC7" s="83"/>
      <c r="BD7" s="83"/>
      <c r="BE7" s="83"/>
      <c r="BF7" s="83"/>
      <c r="BG7" s="83"/>
      <c r="BH7" s="83" t="s">
        <v>45</v>
      </c>
      <c r="BI7" s="83"/>
      <c r="BJ7" s="83" t="s">
        <v>57</v>
      </c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7" t="s">
        <v>66</v>
      </c>
      <c r="CG7" s="87"/>
      <c r="CH7" s="87"/>
      <c r="CI7" s="87"/>
    </row>
    <row r="8" spans="1:87" ht="165.75" customHeight="1">
      <c r="A8" s="95"/>
      <c r="B8" s="91"/>
      <c r="C8" s="96"/>
      <c r="D8" s="97"/>
      <c r="E8" s="91"/>
      <c r="F8" s="94" t="s">
        <v>15</v>
      </c>
      <c r="G8" s="94"/>
      <c r="H8" s="94"/>
      <c r="I8" s="94"/>
      <c r="J8" s="94"/>
      <c r="K8" s="94"/>
      <c r="L8" s="94"/>
      <c r="M8" s="94"/>
      <c r="N8" s="91" t="s">
        <v>9</v>
      </c>
      <c r="O8" s="94" t="s">
        <v>1</v>
      </c>
      <c r="P8" s="94"/>
      <c r="Q8" s="94"/>
      <c r="R8" s="94"/>
      <c r="S8" s="91" t="s">
        <v>9</v>
      </c>
      <c r="T8" s="94" t="s">
        <v>18</v>
      </c>
      <c r="U8" s="94"/>
      <c r="V8" s="94"/>
      <c r="W8" s="94"/>
      <c r="X8" s="91" t="s">
        <v>9</v>
      </c>
      <c r="Y8" s="94" t="s">
        <v>21</v>
      </c>
      <c r="Z8" s="94"/>
      <c r="AA8" s="94"/>
      <c r="AB8" s="94"/>
      <c r="AC8" s="91" t="s">
        <v>9</v>
      </c>
      <c r="AD8" s="94" t="s">
        <v>22</v>
      </c>
      <c r="AE8" s="94"/>
      <c r="AF8" s="94"/>
      <c r="AG8" s="94"/>
      <c r="AH8" s="91" t="s">
        <v>9</v>
      </c>
      <c r="AI8" s="94" t="s">
        <v>25</v>
      </c>
      <c r="AJ8" s="94"/>
      <c r="AK8" s="91" t="s">
        <v>9</v>
      </c>
      <c r="AL8" s="83" t="s">
        <v>27</v>
      </c>
      <c r="AM8" s="83"/>
      <c r="AN8" s="83"/>
      <c r="AO8" s="83"/>
      <c r="AP8" s="83"/>
      <c r="AQ8" s="83" t="s">
        <v>33</v>
      </c>
      <c r="AR8" s="83"/>
      <c r="AS8" s="83"/>
      <c r="AT8" s="83"/>
      <c r="AU8" s="83"/>
      <c r="AV8" s="83" t="s">
        <v>34</v>
      </c>
      <c r="AW8" s="83"/>
      <c r="AX8" s="83" t="s">
        <v>38</v>
      </c>
      <c r="AY8" s="83"/>
      <c r="AZ8" s="83" t="s">
        <v>40</v>
      </c>
      <c r="BA8" s="83"/>
      <c r="BB8" s="83" t="s">
        <v>41</v>
      </c>
      <c r="BC8" s="83"/>
      <c r="BD8" s="83" t="s">
        <v>42</v>
      </c>
      <c r="BE8" s="83"/>
      <c r="BF8" s="83" t="s">
        <v>43</v>
      </c>
      <c r="BG8" s="83"/>
      <c r="BH8" s="83"/>
      <c r="BI8" s="83"/>
      <c r="BJ8" s="84" t="s">
        <v>47</v>
      </c>
      <c r="BK8" s="84"/>
      <c r="BL8" s="84" t="s">
        <v>48</v>
      </c>
      <c r="BM8" s="84"/>
      <c r="BN8" s="84" t="s">
        <v>49</v>
      </c>
      <c r="BO8" s="84"/>
      <c r="BP8" s="84" t="s">
        <v>50</v>
      </c>
      <c r="BQ8" s="84"/>
      <c r="BR8" s="84" t="s">
        <v>51</v>
      </c>
      <c r="BS8" s="84"/>
      <c r="BT8" s="84" t="s">
        <v>52</v>
      </c>
      <c r="BU8" s="84"/>
      <c r="BV8" s="84" t="s">
        <v>53</v>
      </c>
      <c r="BW8" s="84"/>
      <c r="BX8" s="84" t="s">
        <v>54</v>
      </c>
      <c r="BY8" s="84"/>
      <c r="BZ8" s="84" t="s">
        <v>55</v>
      </c>
      <c r="CA8" s="84"/>
      <c r="CB8" s="84" t="s">
        <v>56</v>
      </c>
      <c r="CC8" s="84"/>
      <c r="CD8" s="85" t="s">
        <v>61</v>
      </c>
      <c r="CE8" s="85"/>
      <c r="CF8" s="85" t="s">
        <v>62</v>
      </c>
      <c r="CG8" s="85"/>
      <c r="CH8" s="85" t="s">
        <v>65</v>
      </c>
      <c r="CI8" s="85"/>
    </row>
    <row r="9" spans="1:87" ht="144" customHeight="1">
      <c r="A9" s="95"/>
      <c r="B9" s="91"/>
      <c r="C9" s="96"/>
      <c r="D9" s="97"/>
      <c r="E9" s="91"/>
      <c r="F9" s="91" t="s">
        <v>10</v>
      </c>
      <c r="G9" s="91"/>
      <c r="H9" s="91" t="s">
        <v>12</v>
      </c>
      <c r="I9" s="91"/>
      <c r="J9" s="91" t="s">
        <v>13</v>
      </c>
      <c r="K9" s="91"/>
      <c r="L9" s="91" t="s">
        <v>14</v>
      </c>
      <c r="M9" s="91"/>
      <c r="N9" s="91"/>
      <c r="O9" s="91" t="s">
        <v>16</v>
      </c>
      <c r="P9" s="91"/>
      <c r="Q9" s="91" t="s">
        <v>17</v>
      </c>
      <c r="R9" s="91"/>
      <c r="S9" s="91"/>
      <c r="T9" s="91" t="s">
        <v>19</v>
      </c>
      <c r="U9" s="91"/>
      <c r="V9" s="91" t="s">
        <v>20</v>
      </c>
      <c r="W9" s="91"/>
      <c r="X9" s="91"/>
      <c r="Y9" s="91" t="s">
        <v>19</v>
      </c>
      <c r="Z9" s="91"/>
      <c r="AA9" s="91" t="s">
        <v>20</v>
      </c>
      <c r="AB9" s="91"/>
      <c r="AC9" s="91"/>
      <c r="AD9" s="91" t="s">
        <v>23</v>
      </c>
      <c r="AE9" s="91"/>
      <c r="AF9" s="91" t="s">
        <v>24</v>
      </c>
      <c r="AG9" s="91"/>
      <c r="AH9" s="91"/>
      <c r="AI9" s="91" t="s">
        <v>26</v>
      </c>
      <c r="AJ9" s="91"/>
      <c r="AK9" s="91"/>
      <c r="AL9" s="77" t="s">
        <v>37</v>
      </c>
      <c r="AM9" s="77" t="s">
        <v>30</v>
      </c>
      <c r="AN9" s="77" t="s">
        <v>28</v>
      </c>
      <c r="AO9" s="77" t="s">
        <v>29</v>
      </c>
      <c r="AP9" s="77" t="s">
        <v>11</v>
      </c>
      <c r="AQ9" s="77" t="s">
        <v>37</v>
      </c>
      <c r="AR9" s="77" t="s">
        <v>30</v>
      </c>
      <c r="AS9" s="77" t="s">
        <v>28</v>
      </c>
      <c r="AT9" s="77" t="s">
        <v>29</v>
      </c>
      <c r="AU9" s="77" t="s">
        <v>11</v>
      </c>
      <c r="AV9" s="77" t="s">
        <v>35</v>
      </c>
      <c r="AW9" s="77" t="s">
        <v>11</v>
      </c>
      <c r="AX9" s="77" t="s">
        <v>39</v>
      </c>
      <c r="AY9" s="77" t="s">
        <v>11</v>
      </c>
      <c r="AZ9" s="77" t="s">
        <v>39</v>
      </c>
      <c r="BA9" s="77" t="s">
        <v>11</v>
      </c>
      <c r="BB9" s="77" t="s">
        <v>39</v>
      </c>
      <c r="BC9" s="77" t="s">
        <v>11</v>
      </c>
      <c r="BD9" s="77" t="s">
        <v>39</v>
      </c>
      <c r="BE9" s="77" t="s">
        <v>11</v>
      </c>
      <c r="BF9" s="77" t="s">
        <v>39</v>
      </c>
      <c r="BG9" s="77" t="s">
        <v>11</v>
      </c>
      <c r="BH9" s="77" t="s">
        <v>46</v>
      </c>
      <c r="BI9" s="77" t="s">
        <v>11</v>
      </c>
      <c r="BJ9" s="77" t="s">
        <v>58</v>
      </c>
      <c r="BK9" s="77" t="s">
        <v>11</v>
      </c>
      <c r="BL9" s="77" t="s">
        <v>58</v>
      </c>
      <c r="BM9" s="77" t="s">
        <v>11</v>
      </c>
      <c r="BN9" s="77" t="s">
        <v>58</v>
      </c>
      <c r="BO9" s="77" t="s">
        <v>11</v>
      </c>
      <c r="BP9" s="77" t="s">
        <v>58</v>
      </c>
      <c r="BQ9" s="77" t="s">
        <v>11</v>
      </c>
      <c r="BR9" s="77" t="s">
        <v>58</v>
      </c>
      <c r="BS9" s="77" t="s">
        <v>11</v>
      </c>
      <c r="BT9" s="77" t="s">
        <v>58</v>
      </c>
      <c r="BU9" s="77" t="s">
        <v>11</v>
      </c>
      <c r="BV9" s="77" t="s">
        <v>58</v>
      </c>
      <c r="BW9" s="77" t="s">
        <v>11</v>
      </c>
      <c r="BX9" s="77" t="s">
        <v>58</v>
      </c>
      <c r="BY9" s="77" t="s">
        <v>11</v>
      </c>
      <c r="BZ9" s="77" t="s">
        <v>59</v>
      </c>
      <c r="CA9" s="77" t="s">
        <v>11</v>
      </c>
      <c r="CB9" s="77" t="s">
        <v>60</v>
      </c>
      <c r="CC9" s="77" t="s">
        <v>11</v>
      </c>
      <c r="CD9" s="77" t="s">
        <v>67</v>
      </c>
      <c r="CE9" s="77" t="s">
        <v>11</v>
      </c>
      <c r="CF9" s="77" t="s">
        <v>63</v>
      </c>
      <c r="CG9" s="77" t="s">
        <v>11</v>
      </c>
      <c r="CH9" s="77" t="s">
        <v>64</v>
      </c>
      <c r="CI9" s="77" t="s">
        <v>11</v>
      </c>
    </row>
    <row r="10" spans="1:87" ht="18.75">
      <c r="A10" s="95"/>
      <c r="B10" s="91"/>
      <c r="C10" s="96"/>
      <c r="D10" s="97"/>
      <c r="E10" s="81" t="s">
        <v>2</v>
      </c>
      <c r="F10" s="6" t="s">
        <v>4</v>
      </c>
      <c r="G10" s="6" t="s">
        <v>2</v>
      </c>
      <c r="H10" s="6" t="s">
        <v>3</v>
      </c>
      <c r="I10" s="6" t="s">
        <v>2</v>
      </c>
      <c r="J10" s="6" t="s">
        <v>3</v>
      </c>
      <c r="K10" s="6" t="s">
        <v>2</v>
      </c>
      <c r="L10" s="6" t="s">
        <v>4</v>
      </c>
      <c r="M10" s="6" t="s">
        <v>2</v>
      </c>
      <c r="N10" s="6" t="s">
        <v>2</v>
      </c>
      <c r="O10" s="6" t="s">
        <v>4</v>
      </c>
      <c r="P10" s="6" t="s">
        <v>2</v>
      </c>
      <c r="Q10" s="6" t="s">
        <v>3</v>
      </c>
      <c r="R10" s="6" t="s">
        <v>2</v>
      </c>
      <c r="S10" s="6" t="s">
        <v>2</v>
      </c>
      <c r="T10" s="6" t="s">
        <v>3</v>
      </c>
      <c r="U10" s="6" t="s">
        <v>2</v>
      </c>
      <c r="V10" s="6" t="s">
        <v>3</v>
      </c>
      <c r="W10" s="6" t="s">
        <v>2</v>
      </c>
      <c r="X10" s="6" t="s">
        <v>2</v>
      </c>
      <c r="Y10" s="6" t="s">
        <v>3</v>
      </c>
      <c r="Z10" s="6" t="s">
        <v>2</v>
      </c>
      <c r="AA10" s="6" t="s">
        <v>3</v>
      </c>
      <c r="AB10" s="6" t="s">
        <v>2</v>
      </c>
      <c r="AC10" s="6" t="s">
        <v>2</v>
      </c>
      <c r="AD10" s="6" t="s">
        <v>3</v>
      </c>
      <c r="AE10" s="6" t="s">
        <v>2</v>
      </c>
      <c r="AF10" s="6" t="s">
        <v>3</v>
      </c>
      <c r="AG10" s="6" t="s">
        <v>2</v>
      </c>
      <c r="AH10" s="6" t="s">
        <v>2</v>
      </c>
      <c r="AI10" s="6" t="s">
        <v>3</v>
      </c>
      <c r="AJ10" s="6" t="s">
        <v>2</v>
      </c>
      <c r="AK10" s="6" t="s">
        <v>2</v>
      </c>
      <c r="AL10" s="6" t="s">
        <v>7</v>
      </c>
      <c r="AM10" s="6" t="s">
        <v>31</v>
      </c>
      <c r="AN10" s="6" t="s">
        <v>4</v>
      </c>
      <c r="AO10" s="6" t="s">
        <v>4</v>
      </c>
      <c r="AP10" s="6" t="s">
        <v>32</v>
      </c>
      <c r="AQ10" s="6" t="s">
        <v>7</v>
      </c>
      <c r="AR10" s="6" t="s">
        <v>31</v>
      </c>
      <c r="AS10" s="6" t="s">
        <v>4</v>
      </c>
      <c r="AT10" s="6" t="s">
        <v>4</v>
      </c>
      <c r="AU10" s="6" t="s">
        <v>32</v>
      </c>
      <c r="AV10" s="6" t="s">
        <v>3</v>
      </c>
      <c r="AW10" s="6" t="s">
        <v>32</v>
      </c>
      <c r="AX10" s="6" t="s">
        <v>3</v>
      </c>
      <c r="AY10" s="6" t="s">
        <v>2</v>
      </c>
      <c r="AZ10" s="6" t="s">
        <v>3</v>
      </c>
      <c r="BA10" s="6" t="s">
        <v>2</v>
      </c>
      <c r="BB10" s="6" t="s">
        <v>3</v>
      </c>
      <c r="BC10" s="6" t="s">
        <v>2</v>
      </c>
      <c r="BD10" s="6" t="s">
        <v>3</v>
      </c>
      <c r="BE10" s="6" t="s">
        <v>2</v>
      </c>
      <c r="BF10" s="6" t="s">
        <v>3</v>
      </c>
      <c r="BG10" s="6" t="s">
        <v>2</v>
      </c>
      <c r="BH10" s="6" t="s">
        <v>3</v>
      </c>
      <c r="BI10" s="6" t="s">
        <v>32</v>
      </c>
      <c r="BJ10" s="6" t="s">
        <v>3</v>
      </c>
      <c r="BK10" s="6" t="s">
        <v>2</v>
      </c>
      <c r="BL10" s="6" t="s">
        <v>3</v>
      </c>
      <c r="BM10" s="6" t="s">
        <v>2</v>
      </c>
      <c r="BN10" s="6" t="s">
        <v>3</v>
      </c>
      <c r="BO10" s="6" t="s">
        <v>2</v>
      </c>
      <c r="BP10" s="6" t="s">
        <v>3</v>
      </c>
      <c r="BQ10" s="6" t="s">
        <v>2</v>
      </c>
      <c r="BR10" s="6" t="s">
        <v>3</v>
      </c>
      <c r="BS10" s="6" t="s">
        <v>2</v>
      </c>
      <c r="BT10" s="6" t="s">
        <v>3</v>
      </c>
      <c r="BU10" s="6" t="s">
        <v>2</v>
      </c>
      <c r="BV10" s="6" t="s">
        <v>3</v>
      </c>
      <c r="BW10" s="6" t="s">
        <v>2</v>
      </c>
      <c r="BX10" s="6" t="s">
        <v>3</v>
      </c>
      <c r="BY10" s="6" t="s">
        <v>2</v>
      </c>
      <c r="BZ10" s="6" t="s">
        <v>3</v>
      </c>
      <c r="CA10" s="6" t="s">
        <v>2</v>
      </c>
      <c r="CB10" s="6" t="s">
        <v>3</v>
      </c>
      <c r="CC10" s="6" t="s">
        <v>2</v>
      </c>
      <c r="CD10" s="6" t="s">
        <v>3</v>
      </c>
      <c r="CE10" s="6" t="s">
        <v>2</v>
      </c>
      <c r="CF10" s="6" t="s">
        <v>3</v>
      </c>
      <c r="CG10" s="6" t="s">
        <v>2</v>
      </c>
      <c r="CH10" s="6" t="s">
        <v>3</v>
      </c>
      <c r="CI10" s="6" t="s">
        <v>2</v>
      </c>
    </row>
    <row r="11" spans="1:87" s="75" customFormat="1" ht="17.25" customHeight="1">
      <c r="A11" s="68">
        <v>1</v>
      </c>
      <c r="B11" s="74" t="s">
        <v>68</v>
      </c>
      <c r="C11" s="58">
        <v>2011</v>
      </c>
      <c r="D11" s="58" t="s">
        <v>95</v>
      </c>
      <c r="E11" s="50">
        <f aca="true" t="shared" si="0" ref="E11:E48">SUM(N11,S11,X11,AC11,AH11,AY11,BA11,BC11,BE11,BG11,BI11,BK11,BM11,BO11,BQ11,BS11,BU11,BW11,BY11,CA11,CC11,CE11,CG11,CI11)</f>
        <v>1561480.9</v>
      </c>
      <c r="F11" s="42">
        <v>0</v>
      </c>
      <c r="G11" s="42">
        <f>F11*47812</f>
        <v>0</v>
      </c>
      <c r="H11" s="69">
        <v>0</v>
      </c>
      <c r="I11" s="42">
        <f>H11*89</f>
        <v>0</v>
      </c>
      <c r="J11" s="69">
        <v>0</v>
      </c>
      <c r="K11" s="52">
        <f>J11*45</f>
        <v>0</v>
      </c>
      <c r="L11" s="45">
        <v>0</v>
      </c>
      <c r="M11" s="45">
        <f aca="true" t="shared" si="1" ref="M11:M48">L11*12738</f>
        <v>0</v>
      </c>
      <c r="N11" s="53">
        <f aca="true" t="shared" si="2" ref="N11:N48">G11+I11+K11+M11</f>
        <v>0</v>
      </c>
      <c r="O11" s="70">
        <f>T11</f>
        <v>0</v>
      </c>
      <c r="P11" s="45">
        <f>O11*185</f>
        <v>0</v>
      </c>
      <c r="Q11" s="45">
        <f>V11</f>
        <v>0</v>
      </c>
      <c r="R11" s="53">
        <f>Q11*731</f>
        <v>0</v>
      </c>
      <c r="S11" s="45">
        <f>P11+R11</f>
        <v>0</v>
      </c>
      <c r="T11" s="70">
        <v>0</v>
      </c>
      <c r="U11" s="45">
        <v>0</v>
      </c>
      <c r="V11" s="45">
        <v>0</v>
      </c>
      <c r="W11" s="46">
        <f>V11*506</f>
        <v>0</v>
      </c>
      <c r="X11" s="53">
        <f>W11+U11</f>
        <v>0</v>
      </c>
      <c r="Y11" s="69">
        <f>T11</f>
        <v>0</v>
      </c>
      <c r="Z11" s="45">
        <v>0</v>
      </c>
      <c r="AA11" s="45">
        <f>V11</f>
        <v>0</v>
      </c>
      <c r="AB11" s="45">
        <f>AA11*312</f>
        <v>0</v>
      </c>
      <c r="AC11" s="45">
        <f>Z11+AB11</f>
        <v>0</v>
      </c>
      <c r="AD11" s="69">
        <f>Y11</f>
        <v>0</v>
      </c>
      <c r="AE11" s="45">
        <f>AD11*57</f>
        <v>0</v>
      </c>
      <c r="AF11" s="45">
        <f>AA11</f>
        <v>0</v>
      </c>
      <c r="AG11" s="45">
        <f>AF11*231</f>
        <v>0</v>
      </c>
      <c r="AH11" s="45">
        <f>AE11+AG11</f>
        <v>0</v>
      </c>
      <c r="AI11" s="69">
        <v>0</v>
      </c>
      <c r="AJ11" s="45">
        <v>0</v>
      </c>
      <c r="AK11" s="45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928.9</v>
      </c>
      <c r="AY11" s="55">
        <f>AX11*1681</f>
        <v>1561480.9</v>
      </c>
      <c r="AZ11" s="37">
        <v>0</v>
      </c>
      <c r="BA11" s="71">
        <f>AZ11*1939</f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f>BJ11*1093</f>
        <v>0</v>
      </c>
      <c r="BL11" s="37">
        <v>0</v>
      </c>
      <c r="BM11" s="37">
        <f>BL11*847</f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f>BT11*3239</f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</row>
    <row r="12" spans="1:87" s="76" customFormat="1" ht="18.75" customHeight="1">
      <c r="A12" s="72">
        <v>2</v>
      </c>
      <c r="B12" s="74" t="s">
        <v>69</v>
      </c>
      <c r="C12" s="59">
        <v>2010</v>
      </c>
      <c r="D12" s="59" t="s">
        <v>96</v>
      </c>
      <c r="E12" s="50">
        <f t="shared" si="0"/>
        <v>5625752.300000001</v>
      </c>
      <c r="F12" s="43">
        <v>3</v>
      </c>
      <c r="G12" s="42">
        <f aca="true" t="shared" si="3" ref="G12:G48">F12*47812</f>
        <v>143436</v>
      </c>
      <c r="H12" s="54">
        <v>5619.1</v>
      </c>
      <c r="I12" s="42">
        <f aca="true" t="shared" si="4" ref="I12:I39">H12*89</f>
        <v>500099.9</v>
      </c>
      <c r="J12" s="54">
        <v>5619.1</v>
      </c>
      <c r="K12" s="52">
        <f aca="true" t="shared" si="5" ref="K12:K48">J12*45</f>
        <v>252859.50000000003</v>
      </c>
      <c r="L12" s="46">
        <v>36</v>
      </c>
      <c r="M12" s="45">
        <f t="shared" si="1"/>
        <v>458568</v>
      </c>
      <c r="N12" s="53">
        <f t="shared" si="2"/>
        <v>1354963.4</v>
      </c>
      <c r="O12" s="70">
        <f aca="true" t="shared" si="6" ref="O12:O48">T12</f>
        <v>5619.1</v>
      </c>
      <c r="P12" s="45">
        <f aca="true" t="shared" si="7" ref="P12:P48">O12*185</f>
        <v>1039533.5000000001</v>
      </c>
      <c r="Q12" s="45">
        <f aca="true" t="shared" si="8" ref="Q12:Q48">V12</f>
        <v>830.1</v>
      </c>
      <c r="R12" s="53">
        <f aca="true" t="shared" si="9" ref="R12:R48">Q12*731</f>
        <v>606803.1</v>
      </c>
      <c r="S12" s="45">
        <f aca="true" t="shared" si="10" ref="S12:S48">P12+R12</f>
        <v>1646336.6</v>
      </c>
      <c r="T12" s="54">
        <v>5619.1</v>
      </c>
      <c r="U12" s="45">
        <v>0</v>
      </c>
      <c r="V12" s="46">
        <v>830.1</v>
      </c>
      <c r="W12" s="46">
        <f aca="true" t="shared" si="11" ref="W12:W48">V12*506</f>
        <v>420030.60000000003</v>
      </c>
      <c r="X12" s="53">
        <f aca="true" t="shared" si="12" ref="X12:X48">W12+U12</f>
        <v>420030.60000000003</v>
      </c>
      <c r="Y12" s="69">
        <f aca="true" t="shared" si="13" ref="Y12:Y48">T12</f>
        <v>5619.1</v>
      </c>
      <c r="Z12" s="45">
        <v>0</v>
      </c>
      <c r="AA12" s="45">
        <f aca="true" t="shared" si="14" ref="AA12:AA48">V12</f>
        <v>830.1</v>
      </c>
      <c r="AB12" s="45">
        <f aca="true" t="shared" si="15" ref="AB12:AB48">AA12*312</f>
        <v>258991.2</v>
      </c>
      <c r="AC12" s="45">
        <f aca="true" t="shared" si="16" ref="AC12:AC48">Z12+AB12</f>
        <v>258991.2</v>
      </c>
      <c r="AD12" s="69">
        <f aca="true" t="shared" si="17" ref="AD12:AD48">Y12</f>
        <v>5619.1</v>
      </c>
      <c r="AE12" s="45">
        <f aca="true" t="shared" si="18" ref="AE12:AE48">AD12*57</f>
        <v>320288.7</v>
      </c>
      <c r="AF12" s="45">
        <f aca="true" t="shared" si="19" ref="AF12:AF48">AA12</f>
        <v>830.1</v>
      </c>
      <c r="AG12" s="45">
        <f aca="true" t="shared" si="20" ref="AG12:AG48">AF12*231</f>
        <v>191753.1</v>
      </c>
      <c r="AH12" s="45">
        <f aca="true" t="shared" si="21" ref="AH12:AH48">AE12+AG12</f>
        <v>512041.80000000005</v>
      </c>
      <c r="AI12" s="54">
        <v>0</v>
      </c>
      <c r="AJ12" s="46">
        <v>0</v>
      </c>
      <c r="AK12" s="46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41">
        <v>852.7</v>
      </c>
      <c r="AY12" s="55">
        <f aca="true" t="shared" si="22" ref="AY12:AY48">AX12*1681</f>
        <v>1433388.7000000002</v>
      </c>
      <c r="AZ12" s="37">
        <v>0</v>
      </c>
      <c r="BA12" s="71">
        <f aca="true" t="shared" si="23" ref="BA12:BA48">AZ12*1939</f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41">
        <v>0</v>
      </c>
      <c r="BK12" s="37">
        <f aca="true" t="shared" si="24" ref="BK12:BK42">BJ12*1093</f>
        <v>0</v>
      </c>
      <c r="BL12" s="41">
        <v>0</v>
      </c>
      <c r="BM12" s="37">
        <f>BL12*847</f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f aca="true" t="shared" si="25" ref="BU12:BU48">BT12*3239</f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</row>
    <row r="13" spans="1:87" s="75" customFormat="1" ht="18.75" customHeight="1">
      <c r="A13" s="68">
        <v>3</v>
      </c>
      <c r="B13" s="74" t="s">
        <v>70</v>
      </c>
      <c r="C13" s="58">
        <v>2009</v>
      </c>
      <c r="D13" s="58" t="s">
        <v>97</v>
      </c>
      <c r="E13" s="50">
        <f t="shared" si="0"/>
        <v>4613188.600000001</v>
      </c>
      <c r="F13" s="42">
        <v>1</v>
      </c>
      <c r="G13" s="42">
        <f t="shared" si="3"/>
        <v>47812</v>
      </c>
      <c r="H13" s="69">
        <v>3454.4</v>
      </c>
      <c r="I13" s="42">
        <f t="shared" si="4"/>
        <v>307441.60000000003</v>
      </c>
      <c r="J13" s="69">
        <v>3454.4</v>
      </c>
      <c r="K13" s="52">
        <f t="shared" si="5"/>
        <v>155448</v>
      </c>
      <c r="L13" s="45">
        <v>20</v>
      </c>
      <c r="M13" s="45">
        <f t="shared" si="1"/>
        <v>254760</v>
      </c>
      <c r="N13" s="53">
        <f t="shared" si="2"/>
        <v>765461.6000000001</v>
      </c>
      <c r="O13" s="70">
        <f t="shared" si="6"/>
        <v>3454.4</v>
      </c>
      <c r="P13" s="45">
        <f t="shared" si="7"/>
        <v>639064</v>
      </c>
      <c r="Q13" s="45">
        <f t="shared" si="8"/>
        <v>870.2</v>
      </c>
      <c r="R13" s="53">
        <f t="shared" si="9"/>
        <v>636116.2000000001</v>
      </c>
      <c r="S13" s="45">
        <f t="shared" si="10"/>
        <v>1275180.2000000002</v>
      </c>
      <c r="T13" s="69">
        <v>3454.4</v>
      </c>
      <c r="U13" s="45">
        <v>0</v>
      </c>
      <c r="V13" s="45">
        <v>870.2</v>
      </c>
      <c r="W13" s="46">
        <f t="shared" si="11"/>
        <v>440321.2</v>
      </c>
      <c r="X13" s="53">
        <f t="shared" si="12"/>
        <v>440321.2</v>
      </c>
      <c r="Y13" s="69">
        <f t="shared" si="13"/>
        <v>3454.4</v>
      </c>
      <c r="Z13" s="45">
        <v>0</v>
      </c>
      <c r="AA13" s="45">
        <f t="shared" si="14"/>
        <v>870.2</v>
      </c>
      <c r="AB13" s="45">
        <f t="shared" si="15"/>
        <v>271502.4</v>
      </c>
      <c r="AC13" s="45">
        <f t="shared" si="16"/>
        <v>271502.4</v>
      </c>
      <c r="AD13" s="69">
        <f t="shared" si="17"/>
        <v>3454.4</v>
      </c>
      <c r="AE13" s="45">
        <f t="shared" si="18"/>
        <v>196900.80000000002</v>
      </c>
      <c r="AF13" s="45">
        <f t="shared" si="19"/>
        <v>870.2</v>
      </c>
      <c r="AG13" s="45">
        <f t="shared" si="20"/>
        <v>201016.2</v>
      </c>
      <c r="AH13" s="45">
        <f t="shared" si="21"/>
        <v>397917</v>
      </c>
      <c r="AI13" s="69">
        <v>0</v>
      </c>
      <c r="AJ13" s="45">
        <v>0</v>
      </c>
      <c r="AK13" s="45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870.2</v>
      </c>
      <c r="AY13" s="55">
        <f t="shared" si="22"/>
        <v>1462806.2000000002</v>
      </c>
      <c r="AZ13" s="37">
        <v>0</v>
      </c>
      <c r="BA13" s="71">
        <f t="shared" si="23"/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f t="shared" si="24"/>
        <v>0</v>
      </c>
      <c r="BL13" s="37">
        <v>0</v>
      </c>
      <c r="BM13" s="37">
        <f>BL13*847</f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f t="shared" si="25"/>
        <v>0</v>
      </c>
      <c r="BV13" s="37">
        <v>0</v>
      </c>
      <c r="BW13" s="37">
        <v>0</v>
      </c>
      <c r="BX13" s="37">
        <v>0</v>
      </c>
      <c r="BY13" s="37">
        <v>0</v>
      </c>
      <c r="BZ13" s="37">
        <v>0</v>
      </c>
      <c r="CA13" s="37">
        <v>0</v>
      </c>
      <c r="CB13" s="37">
        <v>0</v>
      </c>
      <c r="CC13" s="37">
        <v>0</v>
      </c>
      <c r="CD13" s="37">
        <v>0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</row>
    <row r="14" spans="1:87" s="75" customFormat="1" ht="18.75" customHeight="1">
      <c r="A14" s="68">
        <v>4</v>
      </c>
      <c r="B14" s="74" t="s">
        <v>71</v>
      </c>
      <c r="C14" s="58">
        <v>2009</v>
      </c>
      <c r="D14" s="58" t="s">
        <v>97</v>
      </c>
      <c r="E14" s="50">
        <f t="shared" si="0"/>
        <v>4685941.600000001</v>
      </c>
      <c r="F14" s="42">
        <v>1</v>
      </c>
      <c r="G14" s="42">
        <f t="shared" si="3"/>
        <v>47812</v>
      </c>
      <c r="H14" s="69">
        <v>3432.5</v>
      </c>
      <c r="I14" s="42">
        <f t="shared" si="4"/>
        <v>305492.5</v>
      </c>
      <c r="J14" s="69">
        <v>3432.5</v>
      </c>
      <c r="K14" s="52">
        <f t="shared" si="5"/>
        <v>154462.5</v>
      </c>
      <c r="L14" s="45">
        <v>20</v>
      </c>
      <c r="M14" s="45">
        <f t="shared" si="1"/>
        <v>254760</v>
      </c>
      <c r="N14" s="53">
        <f t="shared" si="2"/>
        <v>762527</v>
      </c>
      <c r="O14" s="70">
        <f t="shared" si="6"/>
        <v>3432.5</v>
      </c>
      <c r="P14" s="45">
        <f t="shared" si="7"/>
        <v>635012.5</v>
      </c>
      <c r="Q14" s="45">
        <f t="shared" si="8"/>
        <v>893.6</v>
      </c>
      <c r="R14" s="53">
        <f t="shared" si="9"/>
        <v>653221.6</v>
      </c>
      <c r="S14" s="45">
        <f t="shared" si="10"/>
        <v>1288234.1</v>
      </c>
      <c r="T14" s="69">
        <v>3432.5</v>
      </c>
      <c r="U14" s="45">
        <v>0</v>
      </c>
      <c r="V14" s="45">
        <v>893.6</v>
      </c>
      <c r="W14" s="46">
        <f t="shared" si="11"/>
        <v>452161.60000000003</v>
      </c>
      <c r="X14" s="53">
        <f t="shared" si="12"/>
        <v>452161.60000000003</v>
      </c>
      <c r="Y14" s="69">
        <f t="shared" si="13"/>
        <v>3432.5</v>
      </c>
      <c r="Z14" s="45">
        <v>0</v>
      </c>
      <c r="AA14" s="45">
        <f t="shared" si="14"/>
        <v>893.6</v>
      </c>
      <c r="AB14" s="45">
        <f t="shared" si="15"/>
        <v>278803.2</v>
      </c>
      <c r="AC14" s="45">
        <f t="shared" si="16"/>
        <v>278803.2</v>
      </c>
      <c r="AD14" s="69">
        <f t="shared" si="17"/>
        <v>3432.5</v>
      </c>
      <c r="AE14" s="45">
        <f t="shared" si="18"/>
        <v>195652.5</v>
      </c>
      <c r="AF14" s="45">
        <f t="shared" si="19"/>
        <v>893.6</v>
      </c>
      <c r="AG14" s="45">
        <f t="shared" si="20"/>
        <v>206421.6</v>
      </c>
      <c r="AH14" s="45">
        <f t="shared" si="21"/>
        <v>402074.1</v>
      </c>
      <c r="AI14" s="54">
        <v>0</v>
      </c>
      <c r="AJ14" s="46">
        <v>0</v>
      </c>
      <c r="AK14" s="46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893.6</v>
      </c>
      <c r="AY14" s="55">
        <f t="shared" si="22"/>
        <v>1502141.6</v>
      </c>
      <c r="AZ14" s="37">
        <v>0</v>
      </c>
      <c r="BA14" s="71">
        <f t="shared" si="23"/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f t="shared" si="24"/>
        <v>0</v>
      </c>
      <c r="BL14" s="37">
        <v>0</v>
      </c>
      <c r="BM14" s="37">
        <f>BL14*847</f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f t="shared" si="25"/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0</v>
      </c>
      <c r="CA14" s="37">
        <v>0</v>
      </c>
      <c r="CB14" s="37">
        <v>0</v>
      </c>
      <c r="CC14" s="37">
        <v>0</v>
      </c>
      <c r="CD14" s="37">
        <v>0</v>
      </c>
      <c r="CE14" s="37">
        <v>0</v>
      </c>
      <c r="CF14" s="37">
        <v>0</v>
      </c>
      <c r="CG14" s="37">
        <v>0</v>
      </c>
      <c r="CH14" s="37">
        <v>0</v>
      </c>
      <c r="CI14" s="37">
        <v>0</v>
      </c>
    </row>
    <row r="15" spans="1:87" s="75" customFormat="1" ht="18.75" customHeight="1">
      <c r="A15" s="68">
        <v>5</v>
      </c>
      <c r="B15" s="74" t="s">
        <v>72</v>
      </c>
      <c r="C15" s="58">
        <v>2006</v>
      </c>
      <c r="D15" s="58" t="s">
        <v>98</v>
      </c>
      <c r="E15" s="50">
        <f t="shared" si="0"/>
        <v>4382156.600000001</v>
      </c>
      <c r="F15" s="42">
        <v>1</v>
      </c>
      <c r="G15" s="42">
        <f t="shared" si="3"/>
        <v>47812</v>
      </c>
      <c r="H15" s="69">
        <v>2531.7</v>
      </c>
      <c r="I15" s="42">
        <f t="shared" si="4"/>
        <v>225321.3</v>
      </c>
      <c r="J15" s="69">
        <v>2531.7</v>
      </c>
      <c r="K15" s="52">
        <f t="shared" si="5"/>
        <v>113926.49999999999</v>
      </c>
      <c r="L15" s="45">
        <v>20</v>
      </c>
      <c r="M15" s="45">
        <f t="shared" si="1"/>
        <v>254760</v>
      </c>
      <c r="N15" s="53">
        <f t="shared" si="2"/>
        <v>641819.8</v>
      </c>
      <c r="O15" s="70">
        <f t="shared" si="6"/>
        <v>2531.7</v>
      </c>
      <c r="P15" s="45">
        <f t="shared" si="7"/>
        <v>468364.49999999994</v>
      </c>
      <c r="Q15" s="45">
        <f t="shared" si="8"/>
        <v>983.3</v>
      </c>
      <c r="R15" s="53">
        <f t="shared" si="9"/>
        <v>718792.2999999999</v>
      </c>
      <c r="S15" s="45">
        <f t="shared" si="10"/>
        <v>1187156.7999999998</v>
      </c>
      <c r="T15" s="69">
        <v>2531.7</v>
      </c>
      <c r="U15" s="45">
        <v>0</v>
      </c>
      <c r="V15" s="45">
        <v>983.3</v>
      </c>
      <c r="W15" s="46">
        <f t="shared" si="11"/>
        <v>497549.8</v>
      </c>
      <c r="X15" s="53">
        <f t="shared" si="12"/>
        <v>497549.8</v>
      </c>
      <c r="Y15" s="69">
        <f t="shared" si="13"/>
        <v>2531.7</v>
      </c>
      <c r="Z15" s="45">
        <v>0</v>
      </c>
      <c r="AA15" s="45">
        <f t="shared" si="14"/>
        <v>983.3</v>
      </c>
      <c r="AB15" s="45">
        <f t="shared" si="15"/>
        <v>306789.6</v>
      </c>
      <c r="AC15" s="45">
        <f t="shared" si="16"/>
        <v>306789.6</v>
      </c>
      <c r="AD15" s="69">
        <f t="shared" si="17"/>
        <v>2531.7</v>
      </c>
      <c r="AE15" s="45">
        <f t="shared" si="18"/>
        <v>144306.9</v>
      </c>
      <c r="AF15" s="45">
        <f t="shared" si="19"/>
        <v>983.3</v>
      </c>
      <c r="AG15" s="45">
        <f t="shared" si="20"/>
        <v>227142.3</v>
      </c>
      <c r="AH15" s="45">
        <f t="shared" si="21"/>
        <v>371449.19999999995</v>
      </c>
      <c r="AI15" s="54">
        <v>0</v>
      </c>
      <c r="AJ15" s="46">
        <v>0</v>
      </c>
      <c r="AK15" s="46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55">
        <f t="shared" si="22"/>
        <v>0</v>
      </c>
      <c r="AZ15" s="37">
        <v>0</v>
      </c>
      <c r="BA15" s="71">
        <f t="shared" si="23"/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f t="shared" si="24"/>
        <v>0</v>
      </c>
      <c r="BL15" s="37">
        <v>1626.2</v>
      </c>
      <c r="BM15" s="37">
        <f>BL15*847</f>
        <v>1377391.4000000001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f t="shared" si="25"/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</row>
    <row r="16" spans="1:87" s="56" customFormat="1" ht="18.75" customHeight="1">
      <c r="A16" s="72">
        <v>6</v>
      </c>
      <c r="B16" s="48" t="s">
        <v>73</v>
      </c>
      <c r="C16" s="49">
        <v>2011</v>
      </c>
      <c r="D16" s="49" t="s">
        <v>95</v>
      </c>
      <c r="E16" s="50">
        <f t="shared" si="0"/>
        <v>4514419.5</v>
      </c>
      <c r="F16" s="44">
        <v>5</v>
      </c>
      <c r="G16" s="42">
        <f t="shared" si="3"/>
        <v>239060</v>
      </c>
      <c r="H16" s="51">
        <v>4458.2</v>
      </c>
      <c r="I16" s="42">
        <f t="shared" si="4"/>
        <v>396779.8</v>
      </c>
      <c r="J16" s="51">
        <v>4458.2</v>
      </c>
      <c r="K16" s="52">
        <f t="shared" si="5"/>
        <v>200619</v>
      </c>
      <c r="L16" s="47">
        <v>48</v>
      </c>
      <c r="M16" s="45">
        <f t="shared" si="1"/>
        <v>611424</v>
      </c>
      <c r="N16" s="53">
        <f t="shared" si="2"/>
        <v>1447882.8</v>
      </c>
      <c r="O16" s="70">
        <f t="shared" si="6"/>
        <v>4458.2</v>
      </c>
      <c r="P16" s="45">
        <f t="shared" si="7"/>
        <v>824767</v>
      </c>
      <c r="Q16" s="45">
        <f t="shared" si="8"/>
        <v>574.3</v>
      </c>
      <c r="R16" s="53">
        <f t="shared" si="9"/>
        <v>419813.3</v>
      </c>
      <c r="S16" s="45">
        <f t="shared" si="10"/>
        <v>1244580.3</v>
      </c>
      <c r="T16" s="51">
        <v>4458.2</v>
      </c>
      <c r="U16" s="45">
        <v>0</v>
      </c>
      <c r="V16" s="47">
        <v>574.3</v>
      </c>
      <c r="W16" s="46">
        <f t="shared" si="11"/>
        <v>290595.8</v>
      </c>
      <c r="X16" s="53">
        <f t="shared" si="12"/>
        <v>290595.8</v>
      </c>
      <c r="Y16" s="69">
        <f t="shared" si="13"/>
        <v>4458.2</v>
      </c>
      <c r="Z16" s="45">
        <v>0</v>
      </c>
      <c r="AA16" s="45">
        <f t="shared" si="14"/>
        <v>574.3</v>
      </c>
      <c r="AB16" s="45">
        <f t="shared" si="15"/>
        <v>179181.59999999998</v>
      </c>
      <c r="AC16" s="45">
        <f t="shared" si="16"/>
        <v>179181.59999999998</v>
      </c>
      <c r="AD16" s="69">
        <f t="shared" si="17"/>
        <v>4458.2</v>
      </c>
      <c r="AE16" s="45">
        <f t="shared" si="18"/>
        <v>254117.4</v>
      </c>
      <c r="AF16" s="45">
        <f t="shared" si="19"/>
        <v>574.3</v>
      </c>
      <c r="AG16" s="45">
        <f t="shared" si="20"/>
        <v>132663.3</v>
      </c>
      <c r="AH16" s="45">
        <f t="shared" si="21"/>
        <v>386780.69999999995</v>
      </c>
      <c r="AI16" s="69">
        <v>0</v>
      </c>
      <c r="AJ16" s="45">
        <v>0</v>
      </c>
      <c r="AK16" s="45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40">
        <v>574.3</v>
      </c>
      <c r="AY16" s="55">
        <f t="shared" si="22"/>
        <v>965398.2999999999</v>
      </c>
      <c r="AZ16" s="37">
        <v>0</v>
      </c>
      <c r="BA16" s="71">
        <f t="shared" si="23"/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40">
        <v>0</v>
      </c>
      <c r="BK16" s="37">
        <f t="shared" si="24"/>
        <v>0</v>
      </c>
      <c r="BL16" s="40">
        <v>0</v>
      </c>
      <c r="BM16" s="37">
        <f aca="true" t="shared" si="26" ref="BM16:BM47">BL16*847</f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f t="shared" si="25"/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</row>
    <row r="17" spans="1:87" s="56" customFormat="1" ht="18.75" customHeight="1">
      <c r="A17" s="68">
        <v>7</v>
      </c>
      <c r="B17" s="48" t="s">
        <v>74</v>
      </c>
      <c r="C17" s="49">
        <v>2011</v>
      </c>
      <c r="D17" s="49" t="s">
        <v>99</v>
      </c>
      <c r="E17" s="50">
        <f t="shared" si="0"/>
        <v>1709998.5</v>
      </c>
      <c r="F17" s="44">
        <v>0</v>
      </c>
      <c r="G17" s="42">
        <f t="shared" si="3"/>
        <v>0</v>
      </c>
      <c r="H17" s="51">
        <v>0</v>
      </c>
      <c r="I17" s="42">
        <v>0</v>
      </c>
      <c r="J17" s="51">
        <v>0</v>
      </c>
      <c r="K17" s="52">
        <f t="shared" si="5"/>
        <v>0</v>
      </c>
      <c r="L17" s="47">
        <v>0</v>
      </c>
      <c r="M17" s="45">
        <f t="shared" si="1"/>
        <v>0</v>
      </c>
      <c r="N17" s="53">
        <f t="shared" si="2"/>
        <v>0</v>
      </c>
      <c r="O17" s="70">
        <f t="shared" si="6"/>
        <v>0</v>
      </c>
      <c r="P17" s="45">
        <f t="shared" si="7"/>
        <v>0</v>
      </c>
      <c r="Q17" s="45">
        <f t="shared" si="8"/>
        <v>0</v>
      </c>
      <c r="R17" s="53">
        <f t="shared" si="9"/>
        <v>0</v>
      </c>
      <c r="S17" s="45">
        <f t="shared" si="10"/>
        <v>0</v>
      </c>
      <c r="T17" s="51">
        <v>0</v>
      </c>
      <c r="U17" s="45">
        <v>0</v>
      </c>
      <c r="V17" s="47">
        <v>0</v>
      </c>
      <c r="W17" s="46">
        <f t="shared" si="11"/>
        <v>0</v>
      </c>
      <c r="X17" s="53">
        <f t="shared" si="12"/>
        <v>0</v>
      </c>
      <c r="Y17" s="69">
        <f t="shared" si="13"/>
        <v>0</v>
      </c>
      <c r="Z17" s="45">
        <v>0</v>
      </c>
      <c r="AA17" s="45">
        <f t="shared" si="14"/>
        <v>0</v>
      </c>
      <c r="AB17" s="45">
        <f t="shared" si="15"/>
        <v>0</v>
      </c>
      <c r="AC17" s="45">
        <f t="shared" si="16"/>
        <v>0</v>
      </c>
      <c r="AD17" s="69">
        <f t="shared" si="17"/>
        <v>0</v>
      </c>
      <c r="AE17" s="45">
        <f t="shared" si="18"/>
        <v>0</v>
      </c>
      <c r="AF17" s="45">
        <f t="shared" si="19"/>
        <v>0</v>
      </c>
      <c r="AG17" s="45">
        <f t="shared" si="20"/>
        <v>0</v>
      </c>
      <c r="AH17" s="45">
        <f t="shared" si="21"/>
        <v>0</v>
      </c>
      <c r="AI17" s="54">
        <v>0</v>
      </c>
      <c r="AJ17" s="46">
        <v>0</v>
      </c>
      <c r="AK17" s="46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40">
        <v>0</v>
      </c>
      <c r="AY17" s="55">
        <f t="shared" si="22"/>
        <v>0</v>
      </c>
      <c r="AZ17" s="37">
        <v>0</v>
      </c>
      <c r="BA17" s="71">
        <f t="shared" si="23"/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40">
        <v>1564.5</v>
      </c>
      <c r="BK17" s="37">
        <f t="shared" si="24"/>
        <v>1709998.5</v>
      </c>
      <c r="BL17" s="40">
        <v>0</v>
      </c>
      <c r="BM17" s="37">
        <f t="shared" si="26"/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f t="shared" si="25"/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7">
        <v>0</v>
      </c>
      <c r="CE17" s="37">
        <v>0</v>
      </c>
      <c r="CF17" s="37">
        <v>0</v>
      </c>
      <c r="CG17" s="37">
        <v>0</v>
      </c>
      <c r="CH17" s="37">
        <v>0</v>
      </c>
      <c r="CI17" s="37">
        <v>0</v>
      </c>
    </row>
    <row r="18" spans="1:87" s="56" customFormat="1" ht="18.75" customHeight="1">
      <c r="A18" s="68">
        <v>8</v>
      </c>
      <c r="B18" s="48" t="s">
        <v>75</v>
      </c>
      <c r="C18" s="49"/>
      <c r="D18" s="49"/>
      <c r="E18" s="50">
        <f t="shared" si="0"/>
        <v>6593536.9</v>
      </c>
      <c r="F18" s="44">
        <v>1</v>
      </c>
      <c r="G18" s="42">
        <f t="shared" si="3"/>
        <v>47812</v>
      </c>
      <c r="H18" s="51">
        <v>4266.1</v>
      </c>
      <c r="I18" s="42">
        <f t="shared" si="4"/>
        <v>379682.9</v>
      </c>
      <c r="J18" s="51">
        <v>4266.1</v>
      </c>
      <c r="K18" s="52">
        <f t="shared" si="5"/>
        <v>191974.50000000003</v>
      </c>
      <c r="L18" s="47">
        <v>20</v>
      </c>
      <c r="M18" s="45">
        <f t="shared" si="1"/>
        <v>254760</v>
      </c>
      <c r="N18" s="53">
        <f t="shared" si="2"/>
        <v>874229.4</v>
      </c>
      <c r="O18" s="70">
        <f t="shared" si="6"/>
        <v>4266.1</v>
      </c>
      <c r="P18" s="45">
        <f t="shared" si="7"/>
        <v>789228.5000000001</v>
      </c>
      <c r="Q18" s="45">
        <f t="shared" si="8"/>
        <v>914.8</v>
      </c>
      <c r="R18" s="53">
        <f t="shared" si="9"/>
        <v>668718.7999999999</v>
      </c>
      <c r="S18" s="45">
        <f t="shared" si="10"/>
        <v>1457947.3</v>
      </c>
      <c r="T18" s="51">
        <v>4266.1</v>
      </c>
      <c r="U18" s="45">
        <v>0</v>
      </c>
      <c r="V18" s="47">
        <v>914.8</v>
      </c>
      <c r="W18" s="46">
        <f t="shared" si="11"/>
        <v>462888.8</v>
      </c>
      <c r="X18" s="53">
        <f t="shared" si="12"/>
        <v>462888.8</v>
      </c>
      <c r="Y18" s="69">
        <f t="shared" si="13"/>
        <v>4266.1</v>
      </c>
      <c r="Z18" s="45">
        <v>0</v>
      </c>
      <c r="AA18" s="45">
        <f t="shared" si="14"/>
        <v>914.8</v>
      </c>
      <c r="AB18" s="45">
        <f t="shared" si="15"/>
        <v>285417.6</v>
      </c>
      <c r="AC18" s="45">
        <f t="shared" si="16"/>
        <v>285417.6</v>
      </c>
      <c r="AD18" s="69">
        <f t="shared" si="17"/>
        <v>4266.1</v>
      </c>
      <c r="AE18" s="45">
        <f t="shared" si="18"/>
        <v>243167.7</v>
      </c>
      <c r="AF18" s="45">
        <f t="shared" si="19"/>
        <v>914.8</v>
      </c>
      <c r="AG18" s="45">
        <f t="shared" si="20"/>
        <v>211318.8</v>
      </c>
      <c r="AH18" s="45">
        <f t="shared" si="21"/>
        <v>454486.5</v>
      </c>
      <c r="AI18" s="69">
        <v>0</v>
      </c>
      <c r="AJ18" s="45">
        <v>0</v>
      </c>
      <c r="AK18" s="45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40">
        <v>914.8</v>
      </c>
      <c r="AY18" s="55">
        <f t="shared" si="22"/>
        <v>1537778.7999999998</v>
      </c>
      <c r="AZ18" s="37">
        <v>0</v>
      </c>
      <c r="BA18" s="71">
        <f t="shared" si="23"/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40">
        <v>0</v>
      </c>
      <c r="BK18" s="37">
        <f t="shared" si="24"/>
        <v>0</v>
      </c>
      <c r="BL18" s="40">
        <v>1795.5</v>
      </c>
      <c r="BM18" s="37">
        <f t="shared" si="26"/>
        <v>1520788.5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f t="shared" si="25"/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</row>
    <row r="19" spans="1:87" s="76" customFormat="1" ht="18.75" customHeight="1">
      <c r="A19" s="68">
        <v>9</v>
      </c>
      <c r="B19" s="74" t="s">
        <v>76</v>
      </c>
      <c r="C19" s="59">
        <v>2007</v>
      </c>
      <c r="D19" s="59" t="s">
        <v>98</v>
      </c>
      <c r="E19" s="50">
        <f t="shared" si="0"/>
        <v>1425599.9</v>
      </c>
      <c r="F19" s="43">
        <v>0</v>
      </c>
      <c r="G19" s="42">
        <f t="shared" si="3"/>
        <v>0</v>
      </c>
      <c r="H19" s="54">
        <v>0</v>
      </c>
      <c r="I19" s="42">
        <f t="shared" si="4"/>
        <v>0</v>
      </c>
      <c r="J19" s="54">
        <v>0</v>
      </c>
      <c r="K19" s="52">
        <f t="shared" si="5"/>
        <v>0</v>
      </c>
      <c r="L19" s="46">
        <v>0</v>
      </c>
      <c r="M19" s="45">
        <f t="shared" si="1"/>
        <v>0</v>
      </c>
      <c r="N19" s="53">
        <f t="shared" si="2"/>
        <v>0</v>
      </c>
      <c r="O19" s="70">
        <f t="shared" si="6"/>
        <v>0</v>
      </c>
      <c r="P19" s="45">
        <f t="shared" si="7"/>
        <v>0</v>
      </c>
      <c r="Q19" s="45">
        <f t="shared" si="8"/>
        <v>0</v>
      </c>
      <c r="R19" s="53">
        <f t="shared" si="9"/>
        <v>0</v>
      </c>
      <c r="S19" s="45">
        <f t="shared" si="10"/>
        <v>0</v>
      </c>
      <c r="T19" s="54">
        <v>0</v>
      </c>
      <c r="U19" s="45">
        <v>0</v>
      </c>
      <c r="V19" s="46">
        <v>0</v>
      </c>
      <c r="W19" s="46">
        <f t="shared" si="11"/>
        <v>0</v>
      </c>
      <c r="X19" s="53">
        <f t="shared" si="12"/>
        <v>0</v>
      </c>
      <c r="Y19" s="69">
        <f t="shared" si="13"/>
        <v>0</v>
      </c>
      <c r="Z19" s="45">
        <v>0</v>
      </c>
      <c r="AA19" s="45">
        <f t="shared" si="14"/>
        <v>0</v>
      </c>
      <c r="AB19" s="45">
        <f t="shared" si="15"/>
        <v>0</v>
      </c>
      <c r="AC19" s="45">
        <f t="shared" si="16"/>
        <v>0</v>
      </c>
      <c r="AD19" s="69">
        <f t="shared" si="17"/>
        <v>0</v>
      </c>
      <c r="AE19" s="45">
        <f t="shared" si="18"/>
        <v>0</v>
      </c>
      <c r="AF19" s="45">
        <f t="shared" si="19"/>
        <v>0</v>
      </c>
      <c r="AG19" s="45">
        <f t="shared" si="20"/>
        <v>0</v>
      </c>
      <c r="AH19" s="45">
        <f t="shared" si="21"/>
        <v>0</v>
      </c>
      <c r="AI19" s="54">
        <v>0</v>
      </c>
      <c r="AJ19" s="46">
        <v>0</v>
      </c>
      <c r="AK19" s="46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41">
        <v>0</v>
      </c>
      <c r="AY19" s="55">
        <f t="shared" si="22"/>
        <v>0</v>
      </c>
      <c r="AZ19" s="37">
        <v>0</v>
      </c>
      <c r="BA19" s="71">
        <f t="shared" si="23"/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41">
        <v>1304.3</v>
      </c>
      <c r="BK19" s="37">
        <f t="shared" si="24"/>
        <v>1425599.9</v>
      </c>
      <c r="BL19" s="41">
        <v>0</v>
      </c>
      <c r="BM19" s="37">
        <f t="shared" si="26"/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f t="shared" si="25"/>
        <v>0</v>
      </c>
      <c r="BV19" s="37">
        <v>0</v>
      </c>
      <c r="BW19" s="37">
        <v>0</v>
      </c>
      <c r="BX19" s="37">
        <v>0</v>
      </c>
      <c r="BY19" s="37">
        <v>0</v>
      </c>
      <c r="BZ19" s="37">
        <v>0</v>
      </c>
      <c r="CA19" s="37">
        <v>0</v>
      </c>
      <c r="CB19" s="37">
        <v>0</v>
      </c>
      <c r="CC19" s="37">
        <v>0</v>
      </c>
      <c r="CD19" s="37">
        <v>0</v>
      </c>
      <c r="CE19" s="37">
        <v>0</v>
      </c>
      <c r="CF19" s="37">
        <v>0</v>
      </c>
      <c r="CG19" s="37">
        <v>0</v>
      </c>
      <c r="CH19" s="37">
        <v>0</v>
      </c>
      <c r="CI19" s="37">
        <v>0</v>
      </c>
    </row>
    <row r="20" spans="1:87" s="76" customFormat="1" ht="18.75" customHeight="1">
      <c r="A20" s="72">
        <v>10</v>
      </c>
      <c r="B20" s="74" t="s">
        <v>77</v>
      </c>
      <c r="C20" s="59">
        <v>2007</v>
      </c>
      <c r="D20" s="59" t="s">
        <v>98</v>
      </c>
      <c r="E20" s="50">
        <f t="shared" si="0"/>
        <v>1318824.73</v>
      </c>
      <c r="F20" s="43">
        <v>0</v>
      </c>
      <c r="G20" s="42">
        <f t="shared" si="3"/>
        <v>0</v>
      </c>
      <c r="H20" s="54">
        <v>0</v>
      </c>
      <c r="I20" s="42">
        <f t="shared" si="4"/>
        <v>0</v>
      </c>
      <c r="J20" s="54">
        <v>0</v>
      </c>
      <c r="K20" s="52">
        <f t="shared" si="5"/>
        <v>0</v>
      </c>
      <c r="L20" s="46">
        <v>0</v>
      </c>
      <c r="M20" s="45">
        <f t="shared" si="1"/>
        <v>0</v>
      </c>
      <c r="N20" s="53">
        <f t="shared" si="2"/>
        <v>0</v>
      </c>
      <c r="O20" s="70">
        <f t="shared" si="6"/>
        <v>0</v>
      </c>
      <c r="P20" s="45">
        <f t="shared" si="7"/>
        <v>0</v>
      </c>
      <c r="Q20" s="45">
        <f t="shared" si="8"/>
        <v>0</v>
      </c>
      <c r="R20" s="53">
        <f t="shared" si="9"/>
        <v>0</v>
      </c>
      <c r="S20" s="45">
        <f t="shared" si="10"/>
        <v>0</v>
      </c>
      <c r="T20" s="54">
        <v>0</v>
      </c>
      <c r="U20" s="45">
        <v>0</v>
      </c>
      <c r="V20" s="46">
        <v>0</v>
      </c>
      <c r="W20" s="46">
        <f t="shared" si="11"/>
        <v>0</v>
      </c>
      <c r="X20" s="53">
        <f t="shared" si="12"/>
        <v>0</v>
      </c>
      <c r="Y20" s="69">
        <f t="shared" si="13"/>
        <v>0</v>
      </c>
      <c r="Z20" s="45">
        <v>0</v>
      </c>
      <c r="AA20" s="45">
        <f t="shared" si="14"/>
        <v>0</v>
      </c>
      <c r="AB20" s="45">
        <f t="shared" si="15"/>
        <v>0</v>
      </c>
      <c r="AC20" s="45">
        <f t="shared" si="16"/>
        <v>0</v>
      </c>
      <c r="AD20" s="69">
        <f t="shared" si="17"/>
        <v>0</v>
      </c>
      <c r="AE20" s="45">
        <f t="shared" si="18"/>
        <v>0</v>
      </c>
      <c r="AF20" s="45">
        <f t="shared" si="19"/>
        <v>0</v>
      </c>
      <c r="AG20" s="45">
        <f t="shared" si="20"/>
        <v>0</v>
      </c>
      <c r="AH20" s="45">
        <f t="shared" si="21"/>
        <v>0</v>
      </c>
      <c r="AI20" s="69">
        <v>0</v>
      </c>
      <c r="AJ20" s="45">
        <v>0</v>
      </c>
      <c r="AK20" s="45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41">
        <v>0</v>
      </c>
      <c r="AY20" s="55">
        <f t="shared" si="22"/>
        <v>0</v>
      </c>
      <c r="AZ20" s="37">
        <v>0</v>
      </c>
      <c r="BA20" s="71">
        <f t="shared" si="23"/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37">
        <v>0</v>
      </c>
      <c r="BJ20" s="41">
        <v>1206.61</v>
      </c>
      <c r="BK20" s="37">
        <f t="shared" si="24"/>
        <v>1318824.73</v>
      </c>
      <c r="BL20" s="41">
        <v>0</v>
      </c>
      <c r="BM20" s="37">
        <f t="shared" si="26"/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f t="shared" si="25"/>
        <v>0</v>
      </c>
      <c r="BV20" s="37">
        <v>0</v>
      </c>
      <c r="BW20" s="37">
        <v>0</v>
      </c>
      <c r="BX20" s="37">
        <v>0</v>
      </c>
      <c r="BY20" s="37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</row>
    <row r="21" spans="1:87" s="56" customFormat="1" ht="18.75" customHeight="1">
      <c r="A21" s="68">
        <v>11</v>
      </c>
      <c r="B21" s="48" t="s">
        <v>78</v>
      </c>
      <c r="C21" s="49">
        <v>2007</v>
      </c>
      <c r="D21" s="49" t="s">
        <v>98</v>
      </c>
      <c r="E21" s="50">
        <f t="shared" si="0"/>
        <v>1502940.5799999998</v>
      </c>
      <c r="F21" s="44">
        <v>0</v>
      </c>
      <c r="G21" s="42">
        <f t="shared" si="3"/>
        <v>0</v>
      </c>
      <c r="H21" s="51">
        <v>0</v>
      </c>
      <c r="I21" s="42">
        <v>0</v>
      </c>
      <c r="J21" s="51">
        <v>0</v>
      </c>
      <c r="K21" s="52">
        <f t="shared" si="5"/>
        <v>0</v>
      </c>
      <c r="L21" s="47">
        <v>0</v>
      </c>
      <c r="M21" s="45">
        <f t="shared" si="1"/>
        <v>0</v>
      </c>
      <c r="N21" s="53">
        <f t="shared" si="2"/>
        <v>0</v>
      </c>
      <c r="O21" s="70">
        <f t="shared" si="6"/>
        <v>0</v>
      </c>
      <c r="P21" s="45">
        <f t="shared" si="7"/>
        <v>0</v>
      </c>
      <c r="Q21" s="45">
        <f t="shared" si="8"/>
        <v>0</v>
      </c>
      <c r="R21" s="53">
        <f t="shared" si="9"/>
        <v>0</v>
      </c>
      <c r="S21" s="45">
        <f t="shared" si="10"/>
        <v>0</v>
      </c>
      <c r="T21" s="51">
        <v>0</v>
      </c>
      <c r="U21" s="45">
        <v>0</v>
      </c>
      <c r="V21" s="47">
        <v>0</v>
      </c>
      <c r="W21" s="46">
        <f t="shared" si="11"/>
        <v>0</v>
      </c>
      <c r="X21" s="53">
        <f t="shared" si="12"/>
        <v>0</v>
      </c>
      <c r="Y21" s="69">
        <f t="shared" si="13"/>
        <v>0</v>
      </c>
      <c r="Z21" s="45">
        <v>0</v>
      </c>
      <c r="AA21" s="45">
        <f t="shared" si="14"/>
        <v>0</v>
      </c>
      <c r="AB21" s="45">
        <f t="shared" si="15"/>
        <v>0</v>
      </c>
      <c r="AC21" s="45">
        <f t="shared" si="16"/>
        <v>0</v>
      </c>
      <c r="AD21" s="69">
        <f t="shared" si="17"/>
        <v>0</v>
      </c>
      <c r="AE21" s="45">
        <f t="shared" si="18"/>
        <v>0</v>
      </c>
      <c r="AF21" s="45">
        <f t="shared" si="19"/>
        <v>0</v>
      </c>
      <c r="AG21" s="45">
        <f t="shared" si="20"/>
        <v>0</v>
      </c>
      <c r="AH21" s="45">
        <f t="shared" si="21"/>
        <v>0</v>
      </c>
      <c r="AI21" s="54">
        <v>0</v>
      </c>
      <c r="AJ21" s="46">
        <v>0</v>
      </c>
      <c r="AK21" s="46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40">
        <v>0</v>
      </c>
      <c r="AY21" s="55">
        <f t="shared" si="22"/>
        <v>0</v>
      </c>
      <c r="AZ21" s="37">
        <v>0</v>
      </c>
      <c r="BA21" s="71">
        <f t="shared" si="23"/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40">
        <v>1375.06</v>
      </c>
      <c r="BK21" s="37">
        <f t="shared" si="24"/>
        <v>1502940.5799999998</v>
      </c>
      <c r="BL21" s="40">
        <v>0</v>
      </c>
      <c r="BM21" s="37">
        <f t="shared" si="26"/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f t="shared" si="25"/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</row>
    <row r="22" spans="1:87" s="56" customFormat="1" ht="18.75" customHeight="1">
      <c r="A22" s="68">
        <v>12</v>
      </c>
      <c r="B22" s="48" t="s">
        <v>79</v>
      </c>
      <c r="C22" s="49">
        <v>2006</v>
      </c>
      <c r="D22" s="49" t="s">
        <v>100</v>
      </c>
      <c r="E22" s="50">
        <f t="shared" si="0"/>
        <v>4854541.4799999995</v>
      </c>
      <c r="F22" s="44">
        <v>1</v>
      </c>
      <c r="G22" s="42">
        <f t="shared" si="3"/>
        <v>47812</v>
      </c>
      <c r="H22" s="51">
        <v>3216.1</v>
      </c>
      <c r="I22" s="42">
        <f t="shared" si="4"/>
        <v>286232.89999999997</v>
      </c>
      <c r="J22" s="51">
        <v>3216.1</v>
      </c>
      <c r="K22" s="52">
        <f t="shared" si="5"/>
        <v>144724.5</v>
      </c>
      <c r="L22" s="47">
        <v>20</v>
      </c>
      <c r="M22" s="45">
        <f t="shared" si="1"/>
        <v>254760</v>
      </c>
      <c r="N22" s="53">
        <f t="shared" si="2"/>
        <v>733529.3999999999</v>
      </c>
      <c r="O22" s="70">
        <f t="shared" si="6"/>
        <v>3216.1</v>
      </c>
      <c r="P22" s="45">
        <f t="shared" si="7"/>
        <v>594978.5</v>
      </c>
      <c r="Q22" s="45">
        <f t="shared" si="8"/>
        <v>866.5</v>
      </c>
      <c r="R22" s="53">
        <f t="shared" si="9"/>
        <v>633411.5</v>
      </c>
      <c r="S22" s="45">
        <f t="shared" si="10"/>
        <v>1228390</v>
      </c>
      <c r="T22" s="51">
        <v>3216.1</v>
      </c>
      <c r="U22" s="45">
        <v>0</v>
      </c>
      <c r="V22" s="47">
        <v>866.5</v>
      </c>
      <c r="W22" s="46">
        <f t="shared" si="11"/>
        <v>438449</v>
      </c>
      <c r="X22" s="53">
        <f t="shared" si="12"/>
        <v>438449</v>
      </c>
      <c r="Y22" s="69">
        <f t="shared" si="13"/>
        <v>3216.1</v>
      </c>
      <c r="Z22" s="45">
        <v>0</v>
      </c>
      <c r="AA22" s="45">
        <f t="shared" si="14"/>
        <v>866.5</v>
      </c>
      <c r="AB22" s="45">
        <f t="shared" si="15"/>
        <v>270348</v>
      </c>
      <c r="AC22" s="45">
        <f t="shared" si="16"/>
        <v>270348</v>
      </c>
      <c r="AD22" s="69">
        <f t="shared" si="17"/>
        <v>3216.1</v>
      </c>
      <c r="AE22" s="45">
        <f t="shared" si="18"/>
        <v>183317.69999999998</v>
      </c>
      <c r="AF22" s="45">
        <f t="shared" si="19"/>
        <v>866.5</v>
      </c>
      <c r="AG22" s="45">
        <f t="shared" si="20"/>
        <v>200161.5</v>
      </c>
      <c r="AH22" s="45">
        <f t="shared" si="21"/>
        <v>383479.19999999995</v>
      </c>
      <c r="AI22" s="69">
        <v>0</v>
      </c>
      <c r="AJ22" s="45">
        <v>0</v>
      </c>
      <c r="AK22" s="45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40">
        <v>0</v>
      </c>
      <c r="AY22" s="55">
        <f t="shared" si="22"/>
        <v>0</v>
      </c>
      <c r="AZ22" s="37">
        <v>0</v>
      </c>
      <c r="BA22" s="71">
        <f t="shared" si="23"/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40">
        <v>1647.16</v>
      </c>
      <c r="BK22" s="37">
        <f t="shared" si="24"/>
        <v>1800345.8800000001</v>
      </c>
      <c r="BL22" s="40">
        <v>0</v>
      </c>
      <c r="BM22" s="37">
        <f t="shared" si="26"/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T22" s="37">
        <v>0</v>
      </c>
      <c r="BU22" s="37">
        <f t="shared" si="25"/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7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0</v>
      </c>
    </row>
    <row r="23" spans="1:87" s="76" customFormat="1" ht="37.5">
      <c r="A23" s="68">
        <v>13</v>
      </c>
      <c r="B23" s="74" t="s">
        <v>115</v>
      </c>
      <c r="C23" s="59"/>
      <c r="D23" s="59"/>
      <c r="E23" s="50">
        <f t="shared" si="0"/>
        <v>9387367.9</v>
      </c>
      <c r="F23" s="43">
        <v>3</v>
      </c>
      <c r="G23" s="42">
        <f t="shared" si="3"/>
        <v>143436</v>
      </c>
      <c r="H23" s="54">
        <v>6159.2</v>
      </c>
      <c r="I23" s="42">
        <f t="shared" si="4"/>
        <v>548168.7999999999</v>
      </c>
      <c r="J23" s="54">
        <v>6159.2</v>
      </c>
      <c r="K23" s="52">
        <f t="shared" si="5"/>
        <v>277164</v>
      </c>
      <c r="L23" s="46">
        <v>48</v>
      </c>
      <c r="M23" s="45">
        <f t="shared" si="1"/>
        <v>611424</v>
      </c>
      <c r="N23" s="53">
        <f t="shared" si="2"/>
        <v>1580192.7999999998</v>
      </c>
      <c r="O23" s="70">
        <f t="shared" si="6"/>
        <v>6159.2</v>
      </c>
      <c r="P23" s="45">
        <f t="shared" si="7"/>
        <v>1139452</v>
      </c>
      <c r="Q23" s="45">
        <f t="shared" si="8"/>
        <v>756.7</v>
      </c>
      <c r="R23" s="53">
        <f t="shared" si="9"/>
        <v>553147.7000000001</v>
      </c>
      <c r="S23" s="45">
        <f t="shared" si="10"/>
        <v>1692599.7000000002</v>
      </c>
      <c r="T23" s="54">
        <v>6159.2</v>
      </c>
      <c r="U23" s="45">
        <v>0</v>
      </c>
      <c r="V23" s="46">
        <v>756.7</v>
      </c>
      <c r="W23" s="46">
        <f t="shared" si="11"/>
        <v>382890.2</v>
      </c>
      <c r="X23" s="53">
        <f t="shared" si="12"/>
        <v>382890.2</v>
      </c>
      <c r="Y23" s="69">
        <f t="shared" si="13"/>
        <v>6159.2</v>
      </c>
      <c r="Z23" s="45">
        <v>0</v>
      </c>
      <c r="AA23" s="45">
        <f t="shared" si="14"/>
        <v>756.7</v>
      </c>
      <c r="AB23" s="45">
        <f t="shared" si="15"/>
        <v>236090.40000000002</v>
      </c>
      <c r="AC23" s="45">
        <f t="shared" si="16"/>
        <v>236090.40000000002</v>
      </c>
      <c r="AD23" s="69">
        <f t="shared" si="17"/>
        <v>6159.2</v>
      </c>
      <c r="AE23" s="45">
        <f t="shared" si="18"/>
        <v>351074.39999999997</v>
      </c>
      <c r="AF23" s="45">
        <f t="shared" si="19"/>
        <v>756.7</v>
      </c>
      <c r="AG23" s="45">
        <f t="shared" si="20"/>
        <v>174797.7</v>
      </c>
      <c r="AH23" s="45">
        <f t="shared" si="21"/>
        <v>525872.1</v>
      </c>
      <c r="AI23" s="54">
        <v>0</v>
      </c>
      <c r="AJ23" s="46">
        <v>0</v>
      </c>
      <c r="AK23" s="46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41">
        <v>756.7</v>
      </c>
      <c r="AY23" s="55">
        <f t="shared" si="22"/>
        <v>1272012.7000000002</v>
      </c>
      <c r="AZ23" s="37">
        <v>0</v>
      </c>
      <c r="BA23" s="71">
        <f t="shared" si="23"/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41">
        <v>0</v>
      </c>
      <c r="BK23" s="37">
        <f t="shared" si="24"/>
        <v>0</v>
      </c>
      <c r="BL23" s="41">
        <v>850</v>
      </c>
      <c r="BM23" s="37">
        <f t="shared" si="26"/>
        <v>719950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f>BL23</f>
        <v>850</v>
      </c>
      <c r="BU23" s="37">
        <f t="shared" si="25"/>
        <v>2753150</v>
      </c>
      <c r="BV23" s="37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v>0</v>
      </c>
      <c r="CB23" s="37">
        <v>30</v>
      </c>
      <c r="CC23" s="37">
        <f>CB23*7487</f>
        <v>224610</v>
      </c>
      <c r="CD23" s="37">
        <v>0</v>
      </c>
      <c r="CE23" s="37">
        <v>0</v>
      </c>
      <c r="CF23" s="37">
        <v>0</v>
      </c>
      <c r="CG23" s="37">
        <v>0</v>
      </c>
      <c r="CH23" s="37">
        <v>0</v>
      </c>
      <c r="CI23" s="37">
        <v>0</v>
      </c>
    </row>
    <row r="24" spans="1:87" s="31" customFormat="1" ht="18.75" customHeight="1">
      <c r="A24" s="13">
        <v>14</v>
      </c>
      <c r="B24" s="27" t="s">
        <v>80</v>
      </c>
      <c r="C24" s="28">
        <v>2010</v>
      </c>
      <c r="D24" s="49" t="s">
        <v>96</v>
      </c>
      <c r="E24" s="16">
        <f t="shared" si="0"/>
        <v>7547586.8</v>
      </c>
      <c r="F24" s="44">
        <v>5</v>
      </c>
      <c r="G24" s="17">
        <f t="shared" si="3"/>
        <v>239060</v>
      </c>
      <c r="H24" s="29">
        <v>6467.1</v>
      </c>
      <c r="I24" s="17">
        <f t="shared" si="4"/>
        <v>575571.9</v>
      </c>
      <c r="J24" s="29">
        <v>6467.1</v>
      </c>
      <c r="K24" s="19">
        <f t="shared" si="5"/>
        <v>291019.5</v>
      </c>
      <c r="L24" s="47">
        <v>36</v>
      </c>
      <c r="M24" s="20">
        <f t="shared" si="1"/>
        <v>458568</v>
      </c>
      <c r="N24" s="38">
        <f t="shared" si="2"/>
        <v>1564219.4</v>
      </c>
      <c r="O24" s="32">
        <f t="shared" si="6"/>
        <v>6467.1</v>
      </c>
      <c r="P24" s="20">
        <f t="shared" si="7"/>
        <v>1196413.5</v>
      </c>
      <c r="Q24" s="20">
        <f t="shared" si="8"/>
        <v>1249.6</v>
      </c>
      <c r="R24" s="38">
        <f t="shared" si="9"/>
        <v>913457.6</v>
      </c>
      <c r="S24" s="20">
        <f t="shared" si="10"/>
        <v>2109871.1</v>
      </c>
      <c r="T24" s="29">
        <v>6467.1</v>
      </c>
      <c r="U24" s="45">
        <v>0</v>
      </c>
      <c r="V24" s="30">
        <v>1249.6</v>
      </c>
      <c r="W24" s="25">
        <f t="shared" si="11"/>
        <v>632297.6</v>
      </c>
      <c r="X24" s="53">
        <f t="shared" si="12"/>
        <v>632297.6</v>
      </c>
      <c r="Y24" s="18">
        <f t="shared" si="13"/>
        <v>6467.1</v>
      </c>
      <c r="Z24" s="45">
        <v>0</v>
      </c>
      <c r="AA24" s="20">
        <f t="shared" si="14"/>
        <v>1249.6</v>
      </c>
      <c r="AB24" s="20">
        <f t="shared" si="15"/>
        <v>389875.19999999995</v>
      </c>
      <c r="AC24" s="73">
        <f t="shared" si="16"/>
        <v>389875.19999999995</v>
      </c>
      <c r="AD24" s="18">
        <f t="shared" si="17"/>
        <v>6467.1</v>
      </c>
      <c r="AE24" s="20">
        <f t="shared" si="18"/>
        <v>368624.7</v>
      </c>
      <c r="AF24" s="20">
        <f t="shared" si="19"/>
        <v>1249.6</v>
      </c>
      <c r="AG24" s="20">
        <f t="shared" si="20"/>
        <v>288657.6</v>
      </c>
      <c r="AH24" s="20">
        <f t="shared" si="21"/>
        <v>657282.3</v>
      </c>
      <c r="AI24" s="18">
        <v>0</v>
      </c>
      <c r="AJ24" s="20">
        <v>0</v>
      </c>
      <c r="AK24" s="20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4">
        <v>0</v>
      </c>
      <c r="AX24" s="36">
        <v>1305.2</v>
      </c>
      <c r="AY24" s="39">
        <f t="shared" si="22"/>
        <v>2194041.2</v>
      </c>
      <c r="AZ24" s="34">
        <v>0</v>
      </c>
      <c r="BA24" s="62">
        <f t="shared" si="23"/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6">
        <v>0</v>
      </c>
      <c r="BK24" s="34">
        <f t="shared" si="24"/>
        <v>0</v>
      </c>
      <c r="BL24" s="40">
        <v>0</v>
      </c>
      <c r="BM24" s="34">
        <f t="shared" si="26"/>
        <v>0</v>
      </c>
      <c r="BN24" s="37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f t="shared" si="25"/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</row>
    <row r="25" spans="1:87" s="26" customFormat="1" ht="18.75" customHeight="1">
      <c r="A25" s="22">
        <v>15</v>
      </c>
      <c r="B25" s="14" t="s">
        <v>81</v>
      </c>
      <c r="C25" s="23">
        <v>2008</v>
      </c>
      <c r="D25" s="59" t="s">
        <v>95</v>
      </c>
      <c r="E25" s="16">
        <f t="shared" si="0"/>
        <v>9823982.399999999</v>
      </c>
      <c r="F25" s="43">
        <v>3</v>
      </c>
      <c r="G25" s="17">
        <f t="shared" si="3"/>
        <v>143436</v>
      </c>
      <c r="H25" s="24">
        <v>6750</v>
      </c>
      <c r="I25" s="17">
        <f t="shared" si="4"/>
        <v>600750</v>
      </c>
      <c r="J25" s="24">
        <v>6750</v>
      </c>
      <c r="K25" s="19">
        <f t="shared" si="5"/>
        <v>303750</v>
      </c>
      <c r="L25" s="46">
        <v>72</v>
      </c>
      <c r="M25" s="20">
        <f t="shared" si="1"/>
        <v>917136</v>
      </c>
      <c r="N25" s="38">
        <f t="shared" si="2"/>
        <v>1965072</v>
      </c>
      <c r="O25" s="32">
        <f t="shared" si="6"/>
        <v>6750</v>
      </c>
      <c r="P25" s="20">
        <f t="shared" si="7"/>
        <v>1248750</v>
      </c>
      <c r="Q25" s="20">
        <f t="shared" si="8"/>
        <v>1026.3</v>
      </c>
      <c r="R25" s="38">
        <f t="shared" si="9"/>
        <v>750225.2999999999</v>
      </c>
      <c r="S25" s="20">
        <f t="shared" si="10"/>
        <v>1998975.2999999998</v>
      </c>
      <c r="T25" s="24">
        <v>6750</v>
      </c>
      <c r="U25" s="45">
        <v>0</v>
      </c>
      <c r="V25" s="25">
        <v>1026.3</v>
      </c>
      <c r="W25" s="25">
        <f t="shared" si="11"/>
        <v>519307.8</v>
      </c>
      <c r="X25" s="53">
        <f t="shared" si="12"/>
        <v>519307.8</v>
      </c>
      <c r="Y25" s="18">
        <f t="shared" si="13"/>
        <v>6750</v>
      </c>
      <c r="Z25" s="45">
        <v>0</v>
      </c>
      <c r="AA25" s="20">
        <f t="shared" si="14"/>
        <v>1026.3</v>
      </c>
      <c r="AB25" s="20">
        <f t="shared" si="15"/>
        <v>320205.6</v>
      </c>
      <c r="AC25" s="73">
        <f t="shared" si="16"/>
        <v>320205.6</v>
      </c>
      <c r="AD25" s="18">
        <f t="shared" si="17"/>
        <v>6750</v>
      </c>
      <c r="AE25" s="20">
        <f t="shared" si="18"/>
        <v>384750</v>
      </c>
      <c r="AF25" s="20">
        <f t="shared" si="19"/>
        <v>1026.3</v>
      </c>
      <c r="AG25" s="20">
        <f t="shared" si="20"/>
        <v>237075.3</v>
      </c>
      <c r="AH25" s="20">
        <f t="shared" si="21"/>
        <v>621825.3</v>
      </c>
      <c r="AI25" s="24">
        <v>0</v>
      </c>
      <c r="AJ25" s="25">
        <v>0</v>
      </c>
      <c r="AK25" s="25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4">
        <v>0</v>
      </c>
      <c r="AX25" s="35">
        <v>1026.3</v>
      </c>
      <c r="AY25" s="39">
        <f t="shared" si="22"/>
        <v>1725210.2999999998</v>
      </c>
      <c r="AZ25" s="34">
        <v>0</v>
      </c>
      <c r="BA25" s="62">
        <f t="shared" si="23"/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5">
        <v>0</v>
      </c>
      <c r="BK25" s="34">
        <f t="shared" si="24"/>
        <v>0</v>
      </c>
      <c r="BL25" s="41">
        <v>3156.3</v>
      </c>
      <c r="BM25" s="34">
        <f t="shared" si="26"/>
        <v>2673386.1</v>
      </c>
      <c r="BN25" s="37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f t="shared" si="25"/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</row>
    <row r="26" spans="1:87" s="56" customFormat="1" ht="36" customHeight="1">
      <c r="A26" s="68">
        <v>16</v>
      </c>
      <c r="B26" s="48" t="s">
        <v>113</v>
      </c>
      <c r="C26" s="49">
        <v>2011</v>
      </c>
      <c r="D26" s="49" t="s">
        <v>101</v>
      </c>
      <c r="E26" s="50">
        <f t="shared" si="0"/>
        <v>4602760</v>
      </c>
      <c r="F26" s="44">
        <v>0</v>
      </c>
      <c r="G26" s="42">
        <f t="shared" si="3"/>
        <v>0</v>
      </c>
      <c r="H26" s="51">
        <v>0</v>
      </c>
      <c r="I26" s="42">
        <v>0</v>
      </c>
      <c r="J26" s="51">
        <v>0</v>
      </c>
      <c r="K26" s="52">
        <f t="shared" si="5"/>
        <v>0</v>
      </c>
      <c r="L26" s="47">
        <v>0</v>
      </c>
      <c r="M26" s="45">
        <f t="shared" si="1"/>
        <v>0</v>
      </c>
      <c r="N26" s="53">
        <f t="shared" si="2"/>
        <v>0</v>
      </c>
      <c r="O26" s="70">
        <f t="shared" si="6"/>
        <v>0</v>
      </c>
      <c r="P26" s="45">
        <f t="shared" si="7"/>
        <v>0</v>
      </c>
      <c r="Q26" s="45">
        <f t="shared" si="8"/>
        <v>0</v>
      </c>
      <c r="R26" s="53">
        <f t="shared" si="9"/>
        <v>0</v>
      </c>
      <c r="S26" s="45">
        <f t="shared" si="10"/>
        <v>0</v>
      </c>
      <c r="T26" s="51">
        <v>0</v>
      </c>
      <c r="U26" s="45">
        <v>0</v>
      </c>
      <c r="V26" s="47">
        <v>0</v>
      </c>
      <c r="W26" s="46">
        <f t="shared" si="11"/>
        <v>0</v>
      </c>
      <c r="X26" s="53">
        <f t="shared" si="12"/>
        <v>0</v>
      </c>
      <c r="Y26" s="69">
        <f t="shared" si="13"/>
        <v>0</v>
      </c>
      <c r="Z26" s="45">
        <v>0</v>
      </c>
      <c r="AA26" s="45">
        <f t="shared" si="14"/>
        <v>0</v>
      </c>
      <c r="AB26" s="45">
        <f t="shared" si="15"/>
        <v>0</v>
      </c>
      <c r="AC26" s="45">
        <f t="shared" si="16"/>
        <v>0</v>
      </c>
      <c r="AD26" s="69">
        <f t="shared" si="17"/>
        <v>0</v>
      </c>
      <c r="AE26" s="45">
        <f t="shared" si="18"/>
        <v>0</v>
      </c>
      <c r="AF26" s="45">
        <f t="shared" si="19"/>
        <v>0</v>
      </c>
      <c r="AG26" s="45">
        <f t="shared" si="20"/>
        <v>0</v>
      </c>
      <c r="AH26" s="45">
        <f t="shared" si="21"/>
        <v>0</v>
      </c>
      <c r="AI26" s="69">
        <v>0</v>
      </c>
      <c r="AJ26" s="45">
        <v>0</v>
      </c>
      <c r="AK26" s="45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40">
        <v>0</v>
      </c>
      <c r="AY26" s="55">
        <f t="shared" si="22"/>
        <v>0</v>
      </c>
      <c r="AZ26" s="37">
        <v>0</v>
      </c>
      <c r="BA26" s="71">
        <f t="shared" si="23"/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40">
        <v>0</v>
      </c>
      <c r="BK26" s="37">
        <f t="shared" si="24"/>
        <v>0</v>
      </c>
      <c r="BL26" s="40">
        <v>760</v>
      </c>
      <c r="BM26" s="37">
        <f t="shared" si="26"/>
        <v>643720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T26" s="37">
        <f>BL26</f>
        <v>760</v>
      </c>
      <c r="BU26" s="37">
        <f t="shared" si="25"/>
        <v>2461640</v>
      </c>
      <c r="BV26" s="37">
        <v>0</v>
      </c>
      <c r="BW26" s="37">
        <v>0</v>
      </c>
      <c r="BX26" s="37">
        <v>0</v>
      </c>
      <c r="BY26" s="37">
        <v>0</v>
      </c>
      <c r="BZ26" s="37">
        <v>0</v>
      </c>
      <c r="CA26" s="37">
        <v>0</v>
      </c>
      <c r="CB26" s="37">
        <v>200</v>
      </c>
      <c r="CC26" s="37">
        <f>CB26*7487</f>
        <v>1497400</v>
      </c>
      <c r="CD26" s="37">
        <v>0</v>
      </c>
      <c r="CE26" s="37">
        <v>0</v>
      </c>
      <c r="CF26" s="37">
        <v>0</v>
      </c>
      <c r="CG26" s="37">
        <v>0</v>
      </c>
      <c r="CH26" s="37">
        <v>0</v>
      </c>
      <c r="CI26" s="37">
        <v>0</v>
      </c>
    </row>
    <row r="27" spans="1:87" s="31" customFormat="1" ht="18.75" customHeight="1">
      <c r="A27" s="13">
        <v>17</v>
      </c>
      <c r="B27" s="27" t="s">
        <v>82</v>
      </c>
      <c r="C27" s="28">
        <v>2009</v>
      </c>
      <c r="D27" s="49" t="s">
        <v>102</v>
      </c>
      <c r="E27" s="16">
        <f t="shared" si="0"/>
        <v>4794075.600000001</v>
      </c>
      <c r="F27" s="44">
        <v>1</v>
      </c>
      <c r="G27" s="17">
        <f t="shared" si="3"/>
        <v>47812</v>
      </c>
      <c r="H27" s="29">
        <v>3392.4</v>
      </c>
      <c r="I27" s="17">
        <f t="shared" si="4"/>
        <v>301923.60000000003</v>
      </c>
      <c r="J27" s="29">
        <v>3392.4</v>
      </c>
      <c r="K27" s="19">
        <f t="shared" si="5"/>
        <v>152658</v>
      </c>
      <c r="L27" s="47">
        <v>20</v>
      </c>
      <c r="M27" s="20">
        <f t="shared" si="1"/>
        <v>254760</v>
      </c>
      <c r="N27" s="38">
        <f t="shared" si="2"/>
        <v>757153.6000000001</v>
      </c>
      <c r="O27" s="32">
        <f t="shared" si="6"/>
        <v>3392.4</v>
      </c>
      <c r="P27" s="20">
        <f t="shared" si="7"/>
        <v>627594</v>
      </c>
      <c r="Q27" s="20">
        <f t="shared" si="8"/>
        <v>929.2</v>
      </c>
      <c r="R27" s="38">
        <f t="shared" si="9"/>
        <v>679245.2000000001</v>
      </c>
      <c r="S27" s="20">
        <f t="shared" si="10"/>
        <v>1306839.2000000002</v>
      </c>
      <c r="T27" s="29">
        <v>3392.4</v>
      </c>
      <c r="U27" s="45">
        <v>0</v>
      </c>
      <c r="V27" s="30">
        <v>929.2</v>
      </c>
      <c r="W27" s="25">
        <f t="shared" si="11"/>
        <v>470175.2</v>
      </c>
      <c r="X27" s="53">
        <f t="shared" si="12"/>
        <v>470175.2</v>
      </c>
      <c r="Y27" s="18">
        <f t="shared" si="13"/>
        <v>3392.4</v>
      </c>
      <c r="Z27" s="45">
        <v>0</v>
      </c>
      <c r="AA27" s="20">
        <f t="shared" si="14"/>
        <v>929.2</v>
      </c>
      <c r="AB27" s="20">
        <f t="shared" si="15"/>
        <v>289910.4</v>
      </c>
      <c r="AC27" s="73">
        <f t="shared" si="16"/>
        <v>289910.4</v>
      </c>
      <c r="AD27" s="18">
        <f t="shared" si="17"/>
        <v>3392.4</v>
      </c>
      <c r="AE27" s="20">
        <f t="shared" si="18"/>
        <v>193366.80000000002</v>
      </c>
      <c r="AF27" s="20">
        <f t="shared" si="19"/>
        <v>929.2</v>
      </c>
      <c r="AG27" s="20">
        <f t="shared" si="20"/>
        <v>214645.2</v>
      </c>
      <c r="AH27" s="20">
        <f t="shared" si="21"/>
        <v>408012</v>
      </c>
      <c r="AI27" s="24">
        <v>0</v>
      </c>
      <c r="AJ27" s="25">
        <v>0</v>
      </c>
      <c r="AK27" s="25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4">
        <v>0</v>
      </c>
      <c r="AX27" s="36">
        <v>929.2</v>
      </c>
      <c r="AY27" s="39">
        <f t="shared" si="22"/>
        <v>1561985.2000000002</v>
      </c>
      <c r="AZ27" s="34">
        <v>0</v>
      </c>
      <c r="BA27" s="62">
        <f t="shared" si="23"/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6">
        <v>0</v>
      </c>
      <c r="BK27" s="34">
        <f t="shared" si="24"/>
        <v>0</v>
      </c>
      <c r="BL27" s="40">
        <v>0</v>
      </c>
      <c r="BM27" s="34">
        <f t="shared" si="26"/>
        <v>0</v>
      </c>
      <c r="BN27" s="37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f t="shared" si="25"/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</row>
    <row r="28" spans="1:87" s="31" customFormat="1" ht="18.75" customHeight="1">
      <c r="A28" s="13">
        <v>18</v>
      </c>
      <c r="B28" s="27" t="s">
        <v>83</v>
      </c>
      <c r="C28" s="28">
        <v>2009</v>
      </c>
      <c r="D28" s="49" t="s">
        <v>102</v>
      </c>
      <c r="E28" s="16">
        <f t="shared" si="0"/>
        <v>6013999.1</v>
      </c>
      <c r="F28" s="44">
        <v>1</v>
      </c>
      <c r="G28" s="17">
        <f t="shared" si="3"/>
        <v>47812</v>
      </c>
      <c r="H28" s="29">
        <v>3545.4</v>
      </c>
      <c r="I28" s="17">
        <f t="shared" si="4"/>
        <v>315540.60000000003</v>
      </c>
      <c r="J28" s="29">
        <v>3545.4</v>
      </c>
      <c r="K28" s="19">
        <f t="shared" si="5"/>
        <v>159543</v>
      </c>
      <c r="L28" s="47">
        <v>20</v>
      </c>
      <c r="M28" s="20">
        <f t="shared" si="1"/>
        <v>254760</v>
      </c>
      <c r="N28" s="38">
        <f t="shared" si="2"/>
        <v>777655.6000000001</v>
      </c>
      <c r="O28" s="32">
        <f t="shared" si="6"/>
        <v>3545.4</v>
      </c>
      <c r="P28" s="20">
        <f t="shared" si="7"/>
        <v>655899</v>
      </c>
      <c r="Q28" s="20">
        <f t="shared" si="8"/>
        <v>903.3</v>
      </c>
      <c r="R28" s="38">
        <f t="shared" si="9"/>
        <v>660312.2999999999</v>
      </c>
      <c r="S28" s="20">
        <f t="shared" si="10"/>
        <v>1316211.2999999998</v>
      </c>
      <c r="T28" s="29">
        <v>3545.4</v>
      </c>
      <c r="U28" s="45">
        <v>0</v>
      </c>
      <c r="V28" s="30">
        <v>903.3</v>
      </c>
      <c r="W28" s="25">
        <f t="shared" si="11"/>
        <v>457069.8</v>
      </c>
      <c r="X28" s="53">
        <f t="shared" si="12"/>
        <v>457069.8</v>
      </c>
      <c r="Y28" s="18">
        <f t="shared" si="13"/>
        <v>3545.4</v>
      </c>
      <c r="Z28" s="45">
        <v>0</v>
      </c>
      <c r="AA28" s="20">
        <f t="shared" si="14"/>
        <v>903.3</v>
      </c>
      <c r="AB28" s="20">
        <f t="shared" si="15"/>
        <v>281829.6</v>
      </c>
      <c r="AC28" s="73">
        <f t="shared" si="16"/>
        <v>281829.6</v>
      </c>
      <c r="AD28" s="18">
        <f t="shared" si="17"/>
        <v>3545.4</v>
      </c>
      <c r="AE28" s="20">
        <f t="shared" si="18"/>
        <v>202087.80000000002</v>
      </c>
      <c r="AF28" s="20">
        <f t="shared" si="19"/>
        <v>903.3</v>
      </c>
      <c r="AG28" s="20">
        <f t="shared" si="20"/>
        <v>208662.3</v>
      </c>
      <c r="AH28" s="20">
        <f t="shared" si="21"/>
        <v>410750.1</v>
      </c>
      <c r="AI28" s="18">
        <v>0</v>
      </c>
      <c r="AJ28" s="20">
        <v>0</v>
      </c>
      <c r="AK28" s="20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4">
        <v>0</v>
      </c>
      <c r="AX28" s="36">
        <v>903.3</v>
      </c>
      <c r="AY28" s="39">
        <f t="shared" si="22"/>
        <v>1518447.2999999998</v>
      </c>
      <c r="AZ28" s="34">
        <v>0</v>
      </c>
      <c r="BA28" s="62">
        <f t="shared" si="23"/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6">
        <v>0</v>
      </c>
      <c r="BK28" s="34">
        <f t="shared" si="24"/>
        <v>0</v>
      </c>
      <c r="BL28" s="40">
        <v>1478.2</v>
      </c>
      <c r="BM28" s="34">
        <f t="shared" si="26"/>
        <v>1252035.4000000001</v>
      </c>
      <c r="BN28" s="37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f t="shared" si="25"/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  <c r="CH28" s="34">
        <v>0</v>
      </c>
      <c r="CI28" s="34">
        <v>0</v>
      </c>
    </row>
    <row r="29" spans="1:87" s="31" customFormat="1" ht="18.75" customHeight="1">
      <c r="A29" s="13">
        <v>19</v>
      </c>
      <c r="B29" s="27" t="s">
        <v>84</v>
      </c>
      <c r="C29" s="28">
        <v>2006</v>
      </c>
      <c r="D29" s="49" t="s">
        <v>103</v>
      </c>
      <c r="E29" s="16">
        <f t="shared" si="0"/>
        <v>3839599.1999999997</v>
      </c>
      <c r="F29" s="44">
        <v>1</v>
      </c>
      <c r="G29" s="17">
        <f t="shared" si="3"/>
        <v>47812</v>
      </c>
      <c r="H29" s="29">
        <v>2490.2</v>
      </c>
      <c r="I29" s="17">
        <f t="shared" si="4"/>
        <v>221627.8</v>
      </c>
      <c r="J29" s="29">
        <v>2490.2</v>
      </c>
      <c r="K29" s="19">
        <f t="shared" si="5"/>
        <v>112058.99999999999</v>
      </c>
      <c r="L29" s="47">
        <v>20</v>
      </c>
      <c r="M29" s="20">
        <f t="shared" si="1"/>
        <v>254760</v>
      </c>
      <c r="N29" s="38">
        <f t="shared" si="2"/>
        <v>636258.8</v>
      </c>
      <c r="O29" s="32">
        <f t="shared" si="6"/>
        <v>2490.2</v>
      </c>
      <c r="P29" s="20">
        <f t="shared" si="7"/>
        <v>460686.99999999994</v>
      </c>
      <c r="Q29" s="20">
        <f t="shared" si="8"/>
        <v>656.9</v>
      </c>
      <c r="R29" s="38">
        <f t="shared" si="9"/>
        <v>480193.89999999997</v>
      </c>
      <c r="S29" s="20">
        <f t="shared" si="10"/>
        <v>940880.8999999999</v>
      </c>
      <c r="T29" s="29">
        <v>2490.2</v>
      </c>
      <c r="U29" s="45">
        <v>0</v>
      </c>
      <c r="V29" s="30">
        <v>656.9</v>
      </c>
      <c r="W29" s="25">
        <f t="shared" si="11"/>
        <v>332391.39999999997</v>
      </c>
      <c r="X29" s="53">
        <f t="shared" si="12"/>
        <v>332391.39999999997</v>
      </c>
      <c r="Y29" s="18">
        <f t="shared" si="13"/>
        <v>2490.2</v>
      </c>
      <c r="Z29" s="45">
        <v>0</v>
      </c>
      <c r="AA29" s="20">
        <f t="shared" si="14"/>
        <v>656.9</v>
      </c>
      <c r="AB29" s="20">
        <f t="shared" si="15"/>
        <v>204952.8</v>
      </c>
      <c r="AC29" s="73">
        <f t="shared" si="16"/>
        <v>204952.8</v>
      </c>
      <c r="AD29" s="18">
        <f t="shared" si="17"/>
        <v>2490.2</v>
      </c>
      <c r="AE29" s="20">
        <f t="shared" si="18"/>
        <v>141941.4</v>
      </c>
      <c r="AF29" s="20">
        <f t="shared" si="19"/>
        <v>656.9</v>
      </c>
      <c r="AG29" s="20">
        <f t="shared" si="20"/>
        <v>151743.9</v>
      </c>
      <c r="AH29" s="20">
        <f t="shared" si="21"/>
        <v>293685.3</v>
      </c>
      <c r="AI29" s="24">
        <v>0</v>
      </c>
      <c r="AJ29" s="25">
        <v>0</v>
      </c>
      <c r="AK29" s="25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4">
        <v>0</v>
      </c>
      <c r="AX29" s="36">
        <v>0</v>
      </c>
      <c r="AY29" s="39">
        <f t="shared" si="22"/>
        <v>0</v>
      </c>
      <c r="AZ29" s="34">
        <v>0</v>
      </c>
      <c r="BA29" s="62">
        <f t="shared" si="23"/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6">
        <v>0</v>
      </c>
      <c r="BK29" s="34">
        <f t="shared" si="24"/>
        <v>0</v>
      </c>
      <c r="BL29" s="40">
        <v>1690</v>
      </c>
      <c r="BM29" s="34">
        <f t="shared" si="26"/>
        <v>1431430</v>
      </c>
      <c r="BN29" s="37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f t="shared" si="25"/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4">
        <v>0</v>
      </c>
      <c r="CG29" s="34">
        <v>0</v>
      </c>
      <c r="CH29" s="34">
        <v>0</v>
      </c>
      <c r="CI29" s="34">
        <v>0</v>
      </c>
    </row>
    <row r="30" spans="1:87" s="31" customFormat="1" ht="18.75" customHeight="1">
      <c r="A30" s="22">
        <v>20</v>
      </c>
      <c r="B30" s="27" t="s">
        <v>85</v>
      </c>
      <c r="C30" s="28">
        <v>2007</v>
      </c>
      <c r="D30" s="49" t="s">
        <v>100</v>
      </c>
      <c r="E30" s="16">
        <f t="shared" si="0"/>
        <v>3855943.9999999995</v>
      </c>
      <c r="F30" s="44">
        <v>1</v>
      </c>
      <c r="G30" s="17">
        <f t="shared" si="3"/>
        <v>47812</v>
      </c>
      <c r="H30" s="29">
        <v>2510</v>
      </c>
      <c r="I30" s="17">
        <f t="shared" si="4"/>
        <v>223390</v>
      </c>
      <c r="J30" s="29">
        <v>2510</v>
      </c>
      <c r="K30" s="19">
        <f t="shared" si="5"/>
        <v>112950</v>
      </c>
      <c r="L30" s="47">
        <v>20</v>
      </c>
      <c r="M30" s="20">
        <f t="shared" si="1"/>
        <v>254760</v>
      </c>
      <c r="N30" s="38">
        <f t="shared" si="2"/>
        <v>638912</v>
      </c>
      <c r="O30" s="32">
        <f t="shared" si="6"/>
        <v>2510</v>
      </c>
      <c r="P30" s="20">
        <f t="shared" si="7"/>
        <v>464350</v>
      </c>
      <c r="Q30" s="20">
        <f t="shared" si="8"/>
        <v>661.9</v>
      </c>
      <c r="R30" s="38">
        <f t="shared" si="9"/>
        <v>483848.89999999997</v>
      </c>
      <c r="S30" s="20">
        <f t="shared" si="10"/>
        <v>948198.8999999999</v>
      </c>
      <c r="T30" s="29">
        <v>2510</v>
      </c>
      <c r="U30" s="45">
        <v>0</v>
      </c>
      <c r="V30" s="30">
        <v>661.9</v>
      </c>
      <c r="W30" s="25">
        <f t="shared" si="11"/>
        <v>334921.39999999997</v>
      </c>
      <c r="X30" s="53">
        <f t="shared" si="12"/>
        <v>334921.39999999997</v>
      </c>
      <c r="Y30" s="18">
        <f t="shared" si="13"/>
        <v>2510</v>
      </c>
      <c r="Z30" s="45">
        <v>0</v>
      </c>
      <c r="AA30" s="20">
        <f t="shared" si="14"/>
        <v>661.9</v>
      </c>
      <c r="AB30" s="20">
        <f t="shared" si="15"/>
        <v>206512.8</v>
      </c>
      <c r="AC30" s="73">
        <f t="shared" si="16"/>
        <v>206512.8</v>
      </c>
      <c r="AD30" s="18">
        <f t="shared" si="17"/>
        <v>2510</v>
      </c>
      <c r="AE30" s="20">
        <f t="shared" si="18"/>
        <v>143070</v>
      </c>
      <c r="AF30" s="20">
        <f t="shared" si="19"/>
        <v>661.9</v>
      </c>
      <c r="AG30" s="20">
        <f t="shared" si="20"/>
        <v>152898.9</v>
      </c>
      <c r="AH30" s="20">
        <f t="shared" si="21"/>
        <v>295968.9</v>
      </c>
      <c r="AI30" s="18">
        <v>0</v>
      </c>
      <c r="AJ30" s="20">
        <v>0</v>
      </c>
      <c r="AK30" s="20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4">
        <v>0</v>
      </c>
      <c r="AX30" s="36">
        <v>0</v>
      </c>
      <c r="AY30" s="39">
        <f t="shared" si="22"/>
        <v>0</v>
      </c>
      <c r="AZ30" s="34">
        <v>0</v>
      </c>
      <c r="BA30" s="62">
        <f t="shared" si="23"/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6">
        <v>0</v>
      </c>
      <c r="BK30" s="34">
        <f t="shared" si="24"/>
        <v>0</v>
      </c>
      <c r="BL30" s="40">
        <v>1690</v>
      </c>
      <c r="BM30" s="34">
        <f t="shared" si="26"/>
        <v>1431430</v>
      </c>
      <c r="BN30" s="37">
        <v>0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f t="shared" si="25"/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4">
        <v>0</v>
      </c>
      <c r="CG30" s="34">
        <v>0</v>
      </c>
      <c r="CH30" s="34">
        <v>0</v>
      </c>
      <c r="CI30" s="34">
        <v>0</v>
      </c>
    </row>
    <row r="31" spans="1:87" s="31" customFormat="1" ht="18.75" customHeight="1">
      <c r="A31" s="13">
        <v>21</v>
      </c>
      <c r="B31" s="27" t="s">
        <v>86</v>
      </c>
      <c r="C31" s="28">
        <v>2009</v>
      </c>
      <c r="D31" s="49" t="s">
        <v>102</v>
      </c>
      <c r="E31" s="16">
        <f t="shared" si="0"/>
        <v>4771741.3</v>
      </c>
      <c r="F31" s="44">
        <v>1</v>
      </c>
      <c r="G31" s="17">
        <f t="shared" si="3"/>
        <v>47812</v>
      </c>
      <c r="H31" s="29">
        <v>3409.4</v>
      </c>
      <c r="I31" s="17">
        <f t="shared" si="4"/>
        <v>303436.60000000003</v>
      </c>
      <c r="J31" s="29">
        <v>3409.4</v>
      </c>
      <c r="K31" s="19">
        <f t="shared" si="5"/>
        <v>153423</v>
      </c>
      <c r="L31" s="47">
        <v>20</v>
      </c>
      <c r="M31" s="20">
        <f t="shared" si="1"/>
        <v>254760</v>
      </c>
      <c r="N31" s="38">
        <f t="shared" si="2"/>
        <v>759431.6000000001</v>
      </c>
      <c r="O31" s="32">
        <f t="shared" si="6"/>
        <v>3409.4</v>
      </c>
      <c r="P31" s="20">
        <f t="shared" si="7"/>
        <v>630739</v>
      </c>
      <c r="Q31" s="20">
        <f t="shared" si="8"/>
        <v>920.9</v>
      </c>
      <c r="R31" s="38">
        <f t="shared" si="9"/>
        <v>673177.9</v>
      </c>
      <c r="S31" s="20">
        <f t="shared" si="10"/>
        <v>1303916.9</v>
      </c>
      <c r="T31" s="29">
        <v>3409.4</v>
      </c>
      <c r="U31" s="45">
        <v>0</v>
      </c>
      <c r="V31" s="30">
        <v>920.9</v>
      </c>
      <c r="W31" s="25">
        <f t="shared" si="11"/>
        <v>465975.39999999997</v>
      </c>
      <c r="X31" s="53">
        <f t="shared" si="12"/>
        <v>465975.39999999997</v>
      </c>
      <c r="Y31" s="18">
        <f t="shared" si="13"/>
        <v>3409.4</v>
      </c>
      <c r="Z31" s="45">
        <v>0</v>
      </c>
      <c r="AA31" s="20">
        <f t="shared" si="14"/>
        <v>920.9</v>
      </c>
      <c r="AB31" s="20">
        <f t="shared" si="15"/>
        <v>287320.8</v>
      </c>
      <c r="AC31" s="73">
        <f t="shared" si="16"/>
        <v>287320.8</v>
      </c>
      <c r="AD31" s="18">
        <f t="shared" si="17"/>
        <v>3409.4</v>
      </c>
      <c r="AE31" s="20">
        <f t="shared" si="18"/>
        <v>194335.80000000002</v>
      </c>
      <c r="AF31" s="20">
        <f t="shared" si="19"/>
        <v>920.9</v>
      </c>
      <c r="AG31" s="20">
        <f t="shared" si="20"/>
        <v>212727.9</v>
      </c>
      <c r="AH31" s="20">
        <f t="shared" si="21"/>
        <v>407063.7</v>
      </c>
      <c r="AI31" s="24">
        <v>0</v>
      </c>
      <c r="AJ31" s="25">
        <v>0</v>
      </c>
      <c r="AK31" s="25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4">
        <v>0</v>
      </c>
      <c r="AX31" s="36">
        <v>920.9</v>
      </c>
      <c r="AY31" s="39">
        <f t="shared" si="22"/>
        <v>1548032.9</v>
      </c>
      <c r="AZ31" s="34">
        <v>0</v>
      </c>
      <c r="BA31" s="62">
        <f t="shared" si="23"/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6">
        <v>0</v>
      </c>
      <c r="BK31" s="34">
        <f t="shared" si="24"/>
        <v>0</v>
      </c>
      <c r="BL31" s="40">
        <v>0</v>
      </c>
      <c r="BM31" s="34">
        <f t="shared" si="26"/>
        <v>0</v>
      </c>
      <c r="BN31" s="37">
        <v>0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f t="shared" si="25"/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4">
        <v>0</v>
      </c>
      <c r="CG31" s="34">
        <v>0</v>
      </c>
      <c r="CH31" s="34">
        <v>0</v>
      </c>
      <c r="CI31" s="34">
        <v>0</v>
      </c>
    </row>
    <row r="32" spans="1:87" s="31" customFormat="1" ht="18.75" customHeight="1">
      <c r="A32" s="13">
        <v>22</v>
      </c>
      <c r="B32" s="27" t="s">
        <v>87</v>
      </c>
      <c r="C32" s="28">
        <v>2007</v>
      </c>
      <c r="D32" s="49" t="s">
        <v>100</v>
      </c>
      <c r="E32" s="16">
        <f t="shared" si="0"/>
        <v>4747259.199999999</v>
      </c>
      <c r="F32" s="44">
        <v>1</v>
      </c>
      <c r="G32" s="17">
        <f t="shared" si="3"/>
        <v>47812</v>
      </c>
      <c r="H32" s="29">
        <v>3367.3</v>
      </c>
      <c r="I32" s="17">
        <f t="shared" si="4"/>
        <v>299689.7</v>
      </c>
      <c r="J32" s="29">
        <v>3367.3</v>
      </c>
      <c r="K32" s="19">
        <f t="shared" si="5"/>
        <v>151528.5</v>
      </c>
      <c r="L32" s="47">
        <v>20</v>
      </c>
      <c r="M32" s="20">
        <f t="shared" si="1"/>
        <v>254760</v>
      </c>
      <c r="N32" s="38">
        <f t="shared" si="2"/>
        <v>753790.2</v>
      </c>
      <c r="O32" s="32">
        <f t="shared" si="6"/>
        <v>3367.3</v>
      </c>
      <c r="P32" s="20">
        <f t="shared" si="7"/>
        <v>622950.5</v>
      </c>
      <c r="Q32" s="20">
        <f t="shared" si="8"/>
        <v>918.4</v>
      </c>
      <c r="R32" s="38">
        <f t="shared" si="9"/>
        <v>671350.4</v>
      </c>
      <c r="S32" s="20">
        <f t="shared" si="10"/>
        <v>1294300.9</v>
      </c>
      <c r="T32" s="29">
        <v>3367.3</v>
      </c>
      <c r="U32" s="45">
        <v>0</v>
      </c>
      <c r="V32" s="30">
        <v>918.4</v>
      </c>
      <c r="W32" s="25">
        <f t="shared" si="11"/>
        <v>464710.39999999997</v>
      </c>
      <c r="X32" s="53">
        <f t="shared" si="12"/>
        <v>464710.39999999997</v>
      </c>
      <c r="Y32" s="18">
        <f t="shared" si="13"/>
        <v>3367.3</v>
      </c>
      <c r="Z32" s="45">
        <v>0</v>
      </c>
      <c r="AA32" s="20">
        <f t="shared" si="14"/>
        <v>918.4</v>
      </c>
      <c r="AB32" s="20">
        <f t="shared" si="15"/>
        <v>286540.8</v>
      </c>
      <c r="AC32" s="73">
        <f t="shared" si="16"/>
        <v>286540.8</v>
      </c>
      <c r="AD32" s="18">
        <f t="shared" si="17"/>
        <v>3367.3</v>
      </c>
      <c r="AE32" s="20">
        <f t="shared" si="18"/>
        <v>191936.1</v>
      </c>
      <c r="AF32" s="20">
        <f t="shared" si="19"/>
        <v>918.4</v>
      </c>
      <c r="AG32" s="20">
        <f t="shared" si="20"/>
        <v>212150.4</v>
      </c>
      <c r="AH32" s="20">
        <f t="shared" si="21"/>
        <v>404086.5</v>
      </c>
      <c r="AI32" s="18">
        <v>0</v>
      </c>
      <c r="AJ32" s="20">
        <v>0</v>
      </c>
      <c r="AK32" s="20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4">
        <v>0</v>
      </c>
      <c r="AX32" s="36">
        <v>918.4</v>
      </c>
      <c r="AY32" s="39">
        <f t="shared" si="22"/>
        <v>1543830.4</v>
      </c>
      <c r="AZ32" s="34">
        <v>0</v>
      </c>
      <c r="BA32" s="62">
        <f t="shared" si="23"/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6">
        <v>0</v>
      </c>
      <c r="BK32" s="34">
        <f t="shared" si="24"/>
        <v>0</v>
      </c>
      <c r="BL32" s="40">
        <v>0</v>
      </c>
      <c r="BM32" s="34">
        <f t="shared" si="26"/>
        <v>0</v>
      </c>
      <c r="BN32" s="37">
        <v>0</v>
      </c>
      <c r="BO32" s="34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f t="shared" si="25"/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0</v>
      </c>
      <c r="CG32" s="34">
        <v>0</v>
      </c>
      <c r="CH32" s="34">
        <v>0</v>
      </c>
      <c r="CI32" s="34">
        <v>0</v>
      </c>
    </row>
    <row r="33" spans="1:87" s="31" customFormat="1" ht="18.75" customHeight="1">
      <c r="A33" s="13">
        <v>23</v>
      </c>
      <c r="B33" s="27" t="s">
        <v>88</v>
      </c>
      <c r="C33" s="28">
        <v>2013</v>
      </c>
      <c r="D33" s="28" t="s">
        <v>95</v>
      </c>
      <c r="E33" s="16">
        <f t="shared" si="0"/>
        <v>6825778.34</v>
      </c>
      <c r="F33" s="44">
        <v>3</v>
      </c>
      <c r="G33" s="17">
        <f t="shared" si="3"/>
        <v>143436</v>
      </c>
      <c r="H33" s="29">
        <v>4628.8</v>
      </c>
      <c r="I33" s="17">
        <f t="shared" si="4"/>
        <v>411963.2</v>
      </c>
      <c r="J33" s="29">
        <v>4628.8</v>
      </c>
      <c r="K33" s="19">
        <f t="shared" si="5"/>
        <v>208296</v>
      </c>
      <c r="L33" s="47">
        <v>28</v>
      </c>
      <c r="M33" s="20">
        <f t="shared" si="1"/>
        <v>356664</v>
      </c>
      <c r="N33" s="38">
        <f t="shared" si="2"/>
        <v>1120359.2</v>
      </c>
      <c r="O33" s="32">
        <f t="shared" si="6"/>
        <v>4628.8</v>
      </c>
      <c r="P33" s="20">
        <f t="shared" si="7"/>
        <v>856328</v>
      </c>
      <c r="Q33" s="20">
        <f t="shared" si="8"/>
        <v>533.7</v>
      </c>
      <c r="R33" s="38">
        <f t="shared" si="9"/>
        <v>390134.7</v>
      </c>
      <c r="S33" s="20">
        <f t="shared" si="10"/>
        <v>1246462.7</v>
      </c>
      <c r="T33" s="29">
        <v>4628.8</v>
      </c>
      <c r="U33" s="45">
        <v>0</v>
      </c>
      <c r="V33" s="30">
        <v>533.7</v>
      </c>
      <c r="W33" s="25">
        <f t="shared" si="11"/>
        <v>270052.2</v>
      </c>
      <c r="X33" s="53">
        <f t="shared" si="12"/>
        <v>270052.2</v>
      </c>
      <c r="Y33" s="18">
        <f t="shared" si="13"/>
        <v>4628.8</v>
      </c>
      <c r="Z33" s="45">
        <v>0</v>
      </c>
      <c r="AA33" s="20">
        <f t="shared" si="14"/>
        <v>533.7</v>
      </c>
      <c r="AB33" s="20">
        <f t="shared" si="15"/>
        <v>166514.40000000002</v>
      </c>
      <c r="AC33" s="73">
        <f t="shared" si="16"/>
        <v>166514.40000000002</v>
      </c>
      <c r="AD33" s="18">
        <f t="shared" si="17"/>
        <v>4628.8</v>
      </c>
      <c r="AE33" s="20">
        <f t="shared" si="18"/>
        <v>263841.60000000003</v>
      </c>
      <c r="AF33" s="20">
        <f t="shared" si="19"/>
        <v>533.7</v>
      </c>
      <c r="AG33" s="20">
        <f t="shared" si="20"/>
        <v>123284.70000000001</v>
      </c>
      <c r="AH33" s="20">
        <f t="shared" si="21"/>
        <v>387126.30000000005</v>
      </c>
      <c r="AI33" s="24">
        <v>0</v>
      </c>
      <c r="AJ33" s="25">
        <v>0</v>
      </c>
      <c r="AK33" s="25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4">
        <v>0</v>
      </c>
      <c r="AX33" s="36">
        <v>533.7</v>
      </c>
      <c r="AY33" s="39">
        <f t="shared" si="22"/>
        <v>897149.7000000001</v>
      </c>
      <c r="AZ33" s="34">
        <v>0</v>
      </c>
      <c r="BA33" s="62">
        <f t="shared" si="23"/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6">
        <v>0</v>
      </c>
      <c r="BK33" s="34">
        <f t="shared" si="24"/>
        <v>0</v>
      </c>
      <c r="BL33" s="40">
        <v>3232.72</v>
      </c>
      <c r="BM33" s="34">
        <f t="shared" si="26"/>
        <v>2738113.84</v>
      </c>
      <c r="BN33" s="37">
        <v>0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f t="shared" si="25"/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4">
        <v>0</v>
      </c>
      <c r="CG33" s="34">
        <v>0</v>
      </c>
      <c r="CH33" s="34">
        <v>0</v>
      </c>
      <c r="CI33" s="34">
        <v>0</v>
      </c>
    </row>
    <row r="34" spans="1:87" s="31" customFormat="1" ht="18.75" customHeight="1">
      <c r="A34" s="13">
        <v>24</v>
      </c>
      <c r="B34" s="27" t="s">
        <v>89</v>
      </c>
      <c r="C34" s="28">
        <v>2013</v>
      </c>
      <c r="D34" s="28" t="s">
        <v>95</v>
      </c>
      <c r="E34" s="16">
        <f t="shared" si="0"/>
        <v>7010588.279999999</v>
      </c>
      <c r="F34" s="44">
        <v>3</v>
      </c>
      <c r="G34" s="17">
        <f t="shared" si="3"/>
        <v>143436</v>
      </c>
      <c r="H34" s="29">
        <v>5322.4</v>
      </c>
      <c r="I34" s="17">
        <f t="shared" si="4"/>
        <v>473693.6</v>
      </c>
      <c r="J34" s="29">
        <v>5322.4</v>
      </c>
      <c r="K34" s="19">
        <f t="shared" si="5"/>
        <v>239507.99999999997</v>
      </c>
      <c r="L34" s="47">
        <v>28</v>
      </c>
      <c r="M34" s="20">
        <f t="shared" si="1"/>
        <v>356664</v>
      </c>
      <c r="N34" s="38">
        <f t="shared" si="2"/>
        <v>1213301.6</v>
      </c>
      <c r="O34" s="32">
        <f t="shared" si="6"/>
        <v>5322.4</v>
      </c>
      <c r="P34" s="20">
        <f t="shared" si="7"/>
        <v>984643.9999999999</v>
      </c>
      <c r="Q34" s="20">
        <f t="shared" si="8"/>
        <v>526.4</v>
      </c>
      <c r="R34" s="38">
        <f t="shared" si="9"/>
        <v>384798.39999999997</v>
      </c>
      <c r="S34" s="20">
        <f t="shared" si="10"/>
        <v>1369442.4</v>
      </c>
      <c r="T34" s="29">
        <v>5322.4</v>
      </c>
      <c r="U34" s="45">
        <v>0</v>
      </c>
      <c r="V34" s="30">
        <v>526.4</v>
      </c>
      <c r="W34" s="25">
        <f t="shared" si="11"/>
        <v>266358.39999999997</v>
      </c>
      <c r="X34" s="53">
        <f t="shared" si="12"/>
        <v>266358.39999999997</v>
      </c>
      <c r="Y34" s="18">
        <f t="shared" si="13"/>
        <v>5322.4</v>
      </c>
      <c r="Z34" s="45">
        <v>0</v>
      </c>
      <c r="AA34" s="20">
        <f t="shared" si="14"/>
        <v>526.4</v>
      </c>
      <c r="AB34" s="20">
        <f t="shared" si="15"/>
        <v>164236.8</v>
      </c>
      <c r="AC34" s="73">
        <f t="shared" si="16"/>
        <v>164236.8</v>
      </c>
      <c r="AD34" s="18">
        <f t="shared" si="17"/>
        <v>5322.4</v>
      </c>
      <c r="AE34" s="20">
        <f t="shared" si="18"/>
        <v>303376.8</v>
      </c>
      <c r="AF34" s="20">
        <f t="shared" si="19"/>
        <v>526.4</v>
      </c>
      <c r="AG34" s="20">
        <f t="shared" si="20"/>
        <v>121598.4</v>
      </c>
      <c r="AH34" s="20">
        <f t="shared" si="21"/>
        <v>424975.19999999995</v>
      </c>
      <c r="AI34" s="18">
        <v>0</v>
      </c>
      <c r="AJ34" s="20">
        <v>0</v>
      </c>
      <c r="AK34" s="20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v>0</v>
      </c>
      <c r="AW34" s="34">
        <v>0</v>
      </c>
      <c r="AX34" s="36">
        <v>526.4</v>
      </c>
      <c r="AY34" s="39">
        <f t="shared" si="22"/>
        <v>884878.3999999999</v>
      </c>
      <c r="AZ34" s="34">
        <v>0</v>
      </c>
      <c r="BA34" s="62">
        <f t="shared" si="23"/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6">
        <v>0</v>
      </c>
      <c r="BK34" s="34">
        <f t="shared" si="24"/>
        <v>0</v>
      </c>
      <c r="BL34" s="40">
        <v>3172.84</v>
      </c>
      <c r="BM34" s="34">
        <f t="shared" si="26"/>
        <v>2687395.48</v>
      </c>
      <c r="BN34" s="37">
        <v>0</v>
      </c>
      <c r="BO34" s="34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f t="shared" si="25"/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4">
        <v>0</v>
      </c>
      <c r="CG34" s="34">
        <v>0</v>
      </c>
      <c r="CH34" s="34">
        <v>0</v>
      </c>
      <c r="CI34" s="34">
        <v>0</v>
      </c>
    </row>
    <row r="35" spans="1:87" s="56" customFormat="1" ht="18.75" customHeight="1">
      <c r="A35" s="22">
        <v>25</v>
      </c>
      <c r="B35" s="48" t="s">
        <v>90</v>
      </c>
      <c r="C35" s="49"/>
      <c r="D35" s="28"/>
      <c r="E35" s="16">
        <f t="shared" si="0"/>
        <v>11194451.2</v>
      </c>
      <c r="F35" s="44">
        <v>4</v>
      </c>
      <c r="G35" s="17">
        <f t="shared" si="3"/>
        <v>191248</v>
      </c>
      <c r="H35" s="51">
        <v>11544.7</v>
      </c>
      <c r="I35" s="42">
        <f t="shared" si="4"/>
        <v>1027478.3</v>
      </c>
      <c r="J35" s="51">
        <v>11544.7</v>
      </c>
      <c r="K35" s="19">
        <f t="shared" si="5"/>
        <v>519511.50000000006</v>
      </c>
      <c r="L35" s="47">
        <v>72</v>
      </c>
      <c r="M35" s="20">
        <f t="shared" si="1"/>
        <v>917136</v>
      </c>
      <c r="N35" s="53">
        <f t="shared" si="2"/>
        <v>2655373.8</v>
      </c>
      <c r="O35" s="32">
        <f t="shared" si="6"/>
        <v>11544.7</v>
      </c>
      <c r="P35" s="20">
        <f t="shared" si="7"/>
        <v>2135769.5</v>
      </c>
      <c r="Q35" s="20">
        <f t="shared" si="8"/>
        <v>1660</v>
      </c>
      <c r="R35" s="38">
        <f t="shared" si="9"/>
        <v>1213460</v>
      </c>
      <c r="S35" s="20">
        <f t="shared" si="10"/>
        <v>3349229.5</v>
      </c>
      <c r="T35" s="51">
        <v>11544.7</v>
      </c>
      <c r="U35" s="45">
        <v>0</v>
      </c>
      <c r="V35" s="47">
        <v>1660</v>
      </c>
      <c r="W35" s="25">
        <f t="shared" si="11"/>
        <v>839960</v>
      </c>
      <c r="X35" s="53">
        <f t="shared" si="12"/>
        <v>839960</v>
      </c>
      <c r="Y35" s="18">
        <f t="shared" si="13"/>
        <v>11544.7</v>
      </c>
      <c r="Z35" s="45">
        <v>0</v>
      </c>
      <c r="AA35" s="20">
        <f t="shared" si="14"/>
        <v>1660</v>
      </c>
      <c r="AB35" s="20">
        <f t="shared" si="15"/>
        <v>517920</v>
      </c>
      <c r="AC35" s="73">
        <f t="shared" si="16"/>
        <v>517920</v>
      </c>
      <c r="AD35" s="18">
        <f t="shared" si="17"/>
        <v>11544.7</v>
      </c>
      <c r="AE35" s="20">
        <f t="shared" si="18"/>
        <v>658047.9</v>
      </c>
      <c r="AF35" s="20">
        <f t="shared" si="19"/>
        <v>1660</v>
      </c>
      <c r="AG35" s="20">
        <f t="shared" si="20"/>
        <v>383460</v>
      </c>
      <c r="AH35" s="20">
        <f t="shared" si="21"/>
        <v>1041507.9</v>
      </c>
      <c r="AI35" s="54">
        <v>0</v>
      </c>
      <c r="AJ35" s="46">
        <v>0</v>
      </c>
      <c r="AK35" s="46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40">
        <v>1660</v>
      </c>
      <c r="AY35" s="55">
        <f t="shared" si="22"/>
        <v>2790460</v>
      </c>
      <c r="AZ35" s="37">
        <v>0</v>
      </c>
      <c r="BA35" s="62">
        <f t="shared" si="23"/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4">
        <v>0</v>
      </c>
      <c r="BI35" s="34">
        <v>0</v>
      </c>
      <c r="BJ35" s="40">
        <v>0</v>
      </c>
      <c r="BK35" s="37">
        <f t="shared" si="24"/>
        <v>0</v>
      </c>
      <c r="BL35" s="40">
        <v>0</v>
      </c>
      <c r="BM35" s="37">
        <f t="shared" si="26"/>
        <v>0</v>
      </c>
      <c r="BN35" s="37">
        <v>0</v>
      </c>
      <c r="BO35" s="37">
        <v>0</v>
      </c>
      <c r="BP35" s="34">
        <v>0</v>
      </c>
      <c r="BQ35" s="37">
        <v>0</v>
      </c>
      <c r="BR35" s="37">
        <v>0</v>
      </c>
      <c r="BS35" s="37">
        <v>0</v>
      </c>
      <c r="BT35" s="37">
        <v>0</v>
      </c>
      <c r="BU35" s="34">
        <f t="shared" si="25"/>
        <v>0</v>
      </c>
      <c r="BV35" s="37">
        <v>0</v>
      </c>
      <c r="BW35" s="37">
        <v>0</v>
      </c>
      <c r="BX35" s="37">
        <v>0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7">
        <v>0</v>
      </c>
      <c r="CE35" s="37">
        <v>0</v>
      </c>
      <c r="CF35" s="37">
        <v>0</v>
      </c>
      <c r="CG35" s="37">
        <v>0</v>
      </c>
      <c r="CH35" s="37">
        <v>0</v>
      </c>
      <c r="CI35" s="37">
        <v>0</v>
      </c>
    </row>
    <row r="36" spans="1:87" s="31" customFormat="1" ht="18.75" customHeight="1">
      <c r="A36" s="13">
        <v>26</v>
      </c>
      <c r="B36" s="27" t="s">
        <v>91</v>
      </c>
      <c r="C36" s="28">
        <v>2011</v>
      </c>
      <c r="D36" s="28" t="s">
        <v>95</v>
      </c>
      <c r="E36" s="16">
        <f t="shared" si="0"/>
        <v>5793818.8</v>
      </c>
      <c r="F36" s="44">
        <v>0</v>
      </c>
      <c r="G36" s="17">
        <f t="shared" si="3"/>
        <v>0</v>
      </c>
      <c r="H36" s="29">
        <v>0</v>
      </c>
      <c r="I36" s="17">
        <v>0</v>
      </c>
      <c r="J36" s="29">
        <v>0</v>
      </c>
      <c r="K36" s="19">
        <f t="shared" si="5"/>
        <v>0</v>
      </c>
      <c r="L36" s="47">
        <v>0</v>
      </c>
      <c r="M36" s="20">
        <f t="shared" si="1"/>
        <v>0</v>
      </c>
      <c r="N36" s="38">
        <f t="shared" si="2"/>
        <v>0</v>
      </c>
      <c r="O36" s="32">
        <f t="shared" si="6"/>
        <v>0</v>
      </c>
      <c r="P36" s="20">
        <f t="shared" si="7"/>
        <v>0</v>
      </c>
      <c r="Q36" s="20">
        <f t="shared" si="8"/>
        <v>0</v>
      </c>
      <c r="R36" s="38">
        <f t="shared" si="9"/>
        <v>0</v>
      </c>
      <c r="S36" s="20">
        <f t="shared" si="10"/>
        <v>0</v>
      </c>
      <c r="T36" s="29">
        <v>0</v>
      </c>
      <c r="U36" s="45">
        <v>0</v>
      </c>
      <c r="V36" s="30">
        <v>0</v>
      </c>
      <c r="W36" s="25">
        <f t="shared" si="11"/>
        <v>0</v>
      </c>
      <c r="X36" s="53">
        <f t="shared" si="12"/>
        <v>0</v>
      </c>
      <c r="Y36" s="18">
        <f t="shared" si="13"/>
        <v>0</v>
      </c>
      <c r="Z36" s="45">
        <v>0</v>
      </c>
      <c r="AA36" s="20">
        <f t="shared" si="14"/>
        <v>0</v>
      </c>
      <c r="AB36" s="20">
        <f t="shared" si="15"/>
        <v>0</v>
      </c>
      <c r="AC36" s="73">
        <f t="shared" si="16"/>
        <v>0</v>
      </c>
      <c r="AD36" s="18">
        <f t="shared" si="17"/>
        <v>0</v>
      </c>
      <c r="AE36" s="20">
        <f t="shared" si="18"/>
        <v>0</v>
      </c>
      <c r="AF36" s="20">
        <f t="shared" si="19"/>
        <v>0</v>
      </c>
      <c r="AG36" s="20">
        <f t="shared" si="20"/>
        <v>0</v>
      </c>
      <c r="AH36" s="20">
        <f t="shared" si="21"/>
        <v>0</v>
      </c>
      <c r="AI36" s="18">
        <v>0</v>
      </c>
      <c r="AJ36" s="20">
        <v>0</v>
      </c>
      <c r="AK36" s="20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4">
        <v>0</v>
      </c>
      <c r="AX36" s="36">
        <v>0</v>
      </c>
      <c r="AY36" s="39">
        <f t="shared" si="22"/>
        <v>0</v>
      </c>
      <c r="AZ36" s="34">
        <v>0</v>
      </c>
      <c r="BA36" s="62">
        <f t="shared" si="23"/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6">
        <v>0</v>
      </c>
      <c r="BK36" s="34">
        <f t="shared" si="24"/>
        <v>0</v>
      </c>
      <c r="BL36" s="40">
        <v>6840.4</v>
      </c>
      <c r="BM36" s="34">
        <f t="shared" si="26"/>
        <v>5793818.8</v>
      </c>
      <c r="BN36" s="37">
        <v>0</v>
      </c>
      <c r="BO36" s="34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f t="shared" si="25"/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4">
        <v>0</v>
      </c>
      <c r="CG36" s="34">
        <v>0</v>
      </c>
      <c r="CH36" s="34">
        <v>0</v>
      </c>
      <c r="CI36" s="34">
        <v>0</v>
      </c>
    </row>
    <row r="37" spans="1:87" s="26" customFormat="1" ht="18.75" customHeight="1">
      <c r="A37" s="13">
        <v>27</v>
      </c>
      <c r="B37" s="14" t="s">
        <v>92</v>
      </c>
      <c r="C37" s="23">
        <v>2013</v>
      </c>
      <c r="D37" s="57" t="s">
        <v>95</v>
      </c>
      <c r="E37" s="16">
        <f t="shared" si="0"/>
        <v>10225847.600000001</v>
      </c>
      <c r="F37" s="43">
        <v>6</v>
      </c>
      <c r="G37" s="17">
        <f t="shared" si="3"/>
        <v>286872</v>
      </c>
      <c r="H37" s="24">
        <v>11076.7</v>
      </c>
      <c r="I37" s="17">
        <f t="shared" si="4"/>
        <v>985826.3</v>
      </c>
      <c r="J37" s="24">
        <v>11076.7</v>
      </c>
      <c r="K37" s="19">
        <f t="shared" si="5"/>
        <v>498451.50000000006</v>
      </c>
      <c r="L37" s="46">
        <v>45</v>
      </c>
      <c r="M37" s="20">
        <f t="shared" si="1"/>
        <v>573210</v>
      </c>
      <c r="N37" s="38">
        <f t="shared" si="2"/>
        <v>2344359.8</v>
      </c>
      <c r="O37" s="32">
        <f t="shared" si="6"/>
        <v>11076.7</v>
      </c>
      <c r="P37" s="20">
        <f t="shared" si="7"/>
        <v>2049189.5000000002</v>
      </c>
      <c r="Q37" s="20">
        <f t="shared" si="8"/>
        <v>1272.6</v>
      </c>
      <c r="R37" s="38">
        <f t="shared" si="9"/>
        <v>930270.6</v>
      </c>
      <c r="S37" s="20">
        <f t="shared" si="10"/>
        <v>2979460.1</v>
      </c>
      <c r="T37" s="24">
        <v>11076.7</v>
      </c>
      <c r="U37" s="45">
        <v>0</v>
      </c>
      <c r="V37" s="25">
        <v>1272.6</v>
      </c>
      <c r="W37" s="25">
        <f t="shared" si="11"/>
        <v>643935.6</v>
      </c>
      <c r="X37" s="53">
        <f t="shared" si="12"/>
        <v>643935.6</v>
      </c>
      <c r="Y37" s="18">
        <f t="shared" si="13"/>
        <v>11076.7</v>
      </c>
      <c r="Z37" s="45">
        <v>0</v>
      </c>
      <c r="AA37" s="20">
        <f t="shared" si="14"/>
        <v>1272.6</v>
      </c>
      <c r="AB37" s="20">
        <f t="shared" si="15"/>
        <v>397051.19999999995</v>
      </c>
      <c r="AC37" s="73">
        <f t="shared" si="16"/>
        <v>397051.19999999995</v>
      </c>
      <c r="AD37" s="18">
        <f t="shared" si="17"/>
        <v>11076.7</v>
      </c>
      <c r="AE37" s="20">
        <f t="shared" si="18"/>
        <v>631371.9</v>
      </c>
      <c r="AF37" s="20">
        <f t="shared" si="19"/>
        <v>1272.6</v>
      </c>
      <c r="AG37" s="20">
        <f t="shared" si="20"/>
        <v>293970.6</v>
      </c>
      <c r="AH37" s="20">
        <f t="shared" si="21"/>
        <v>925342.5</v>
      </c>
      <c r="AI37" s="24">
        <v>0</v>
      </c>
      <c r="AJ37" s="25">
        <v>0</v>
      </c>
      <c r="AK37" s="25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0</v>
      </c>
      <c r="AT37" s="37">
        <v>0</v>
      </c>
      <c r="AU37" s="37">
        <v>0</v>
      </c>
      <c r="AV37" s="37">
        <v>0</v>
      </c>
      <c r="AW37" s="34">
        <v>0</v>
      </c>
      <c r="AX37" s="35">
        <v>1746.4</v>
      </c>
      <c r="AY37" s="39">
        <f t="shared" si="22"/>
        <v>2935698.4000000004</v>
      </c>
      <c r="AZ37" s="34">
        <v>0</v>
      </c>
      <c r="BA37" s="62">
        <f t="shared" si="23"/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5">
        <v>0</v>
      </c>
      <c r="BK37" s="34">
        <f t="shared" si="24"/>
        <v>0</v>
      </c>
      <c r="BL37" s="41">
        <v>0</v>
      </c>
      <c r="BM37" s="34">
        <f t="shared" si="26"/>
        <v>0</v>
      </c>
      <c r="BN37" s="37">
        <v>0</v>
      </c>
      <c r="BO37" s="34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f t="shared" si="25"/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4">
        <v>0</v>
      </c>
      <c r="CF37" s="34">
        <v>0</v>
      </c>
      <c r="CG37" s="34">
        <v>0</v>
      </c>
      <c r="CH37" s="34">
        <v>0</v>
      </c>
      <c r="CI37" s="34">
        <v>0</v>
      </c>
    </row>
    <row r="38" spans="1:87" s="56" customFormat="1" ht="18.75" customHeight="1">
      <c r="A38" s="68">
        <v>28</v>
      </c>
      <c r="B38" s="48" t="s">
        <v>93</v>
      </c>
      <c r="C38" s="49">
        <v>2011</v>
      </c>
      <c r="D38" s="49" t="s">
        <v>95</v>
      </c>
      <c r="E38" s="16">
        <f t="shared" si="0"/>
        <v>7299617.6</v>
      </c>
      <c r="F38" s="44">
        <v>3</v>
      </c>
      <c r="G38" s="17">
        <f t="shared" si="3"/>
        <v>143436</v>
      </c>
      <c r="H38" s="51">
        <v>11301.1</v>
      </c>
      <c r="I38" s="42">
        <f t="shared" si="4"/>
        <v>1005797.9</v>
      </c>
      <c r="J38" s="51">
        <v>11301.1</v>
      </c>
      <c r="K38" s="19">
        <f t="shared" si="5"/>
        <v>508549.5</v>
      </c>
      <c r="L38" s="47">
        <v>45</v>
      </c>
      <c r="M38" s="20">
        <f t="shared" si="1"/>
        <v>573210</v>
      </c>
      <c r="N38" s="53">
        <f t="shared" si="2"/>
        <v>2230993.4</v>
      </c>
      <c r="O38" s="32">
        <f t="shared" si="6"/>
        <v>11301.1</v>
      </c>
      <c r="P38" s="20">
        <f t="shared" si="7"/>
        <v>2090703.5</v>
      </c>
      <c r="Q38" s="20">
        <f t="shared" si="8"/>
        <v>1311.1</v>
      </c>
      <c r="R38" s="38">
        <f t="shared" si="9"/>
        <v>958414.1</v>
      </c>
      <c r="S38" s="20">
        <f t="shared" si="10"/>
        <v>3049117.6</v>
      </c>
      <c r="T38" s="51">
        <v>11301.1</v>
      </c>
      <c r="U38" s="45">
        <v>0</v>
      </c>
      <c r="V38" s="47">
        <v>1311.1</v>
      </c>
      <c r="W38" s="25">
        <f t="shared" si="11"/>
        <v>663416.6</v>
      </c>
      <c r="X38" s="53">
        <f t="shared" si="12"/>
        <v>663416.6</v>
      </c>
      <c r="Y38" s="18">
        <f t="shared" si="13"/>
        <v>11301.1</v>
      </c>
      <c r="Z38" s="45">
        <v>0</v>
      </c>
      <c r="AA38" s="20">
        <f t="shared" si="14"/>
        <v>1311.1</v>
      </c>
      <c r="AB38" s="20">
        <f t="shared" si="15"/>
        <v>409063.19999999995</v>
      </c>
      <c r="AC38" s="73">
        <f t="shared" si="16"/>
        <v>409063.19999999995</v>
      </c>
      <c r="AD38" s="18">
        <f t="shared" si="17"/>
        <v>11301.1</v>
      </c>
      <c r="AE38" s="20">
        <f t="shared" si="18"/>
        <v>644162.7000000001</v>
      </c>
      <c r="AF38" s="20">
        <f t="shared" si="19"/>
        <v>1311.1</v>
      </c>
      <c r="AG38" s="20">
        <f t="shared" si="20"/>
        <v>302864.1</v>
      </c>
      <c r="AH38" s="20">
        <f t="shared" si="21"/>
        <v>947026.8</v>
      </c>
      <c r="AI38" s="69">
        <v>0</v>
      </c>
      <c r="AJ38" s="45">
        <v>0</v>
      </c>
      <c r="AK38" s="45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40">
        <v>0</v>
      </c>
      <c r="AY38" s="55">
        <f t="shared" si="22"/>
        <v>0</v>
      </c>
      <c r="AZ38" s="37">
        <v>0</v>
      </c>
      <c r="BA38" s="62">
        <f t="shared" si="23"/>
        <v>0</v>
      </c>
      <c r="BB38" s="37">
        <v>0</v>
      </c>
      <c r="BC38" s="37">
        <v>0</v>
      </c>
      <c r="BD38" s="37">
        <v>0</v>
      </c>
      <c r="BE38" s="37">
        <v>0</v>
      </c>
      <c r="BF38" s="37">
        <v>0</v>
      </c>
      <c r="BG38" s="37">
        <v>0</v>
      </c>
      <c r="BH38" s="34">
        <v>0</v>
      </c>
      <c r="BI38" s="34">
        <v>0</v>
      </c>
      <c r="BJ38" s="40">
        <v>0</v>
      </c>
      <c r="BK38" s="37">
        <f t="shared" si="24"/>
        <v>0</v>
      </c>
      <c r="BL38" s="40">
        <v>0</v>
      </c>
      <c r="BM38" s="37">
        <f t="shared" si="26"/>
        <v>0</v>
      </c>
      <c r="BN38" s="37">
        <v>0</v>
      </c>
      <c r="BO38" s="37">
        <v>0</v>
      </c>
      <c r="BP38" s="34">
        <v>0</v>
      </c>
      <c r="BQ38" s="37">
        <v>0</v>
      </c>
      <c r="BR38" s="37">
        <v>0</v>
      </c>
      <c r="BS38" s="37">
        <v>0</v>
      </c>
      <c r="BT38" s="37">
        <v>0</v>
      </c>
      <c r="BU38" s="34">
        <f t="shared" si="25"/>
        <v>0</v>
      </c>
      <c r="BV38" s="37">
        <v>0</v>
      </c>
      <c r="BW38" s="37">
        <v>0</v>
      </c>
      <c r="BX38" s="37">
        <v>0</v>
      </c>
      <c r="BY38" s="37">
        <v>0</v>
      </c>
      <c r="BZ38" s="37">
        <v>0</v>
      </c>
      <c r="CA38" s="37">
        <v>0</v>
      </c>
      <c r="CB38" s="37">
        <v>0</v>
      </c>
      <c r="CC38" s="37">
        <v>0</v>
      </c>
      <c r="CD38" s="37">
        <v>0</v>
      </c>
      <c r="CE38" s="37">
        <v>0</v>
      </c>
      <c r="CF38" s="37">
        <v>0</v>
      </c>
      <c r="CG38" s="37">
        <v>0</v>
      </c>
      <c r="CH38" s="37">
        <v>0</v>
      </c>
      <c r="CI38" s="37">
        <v>0</v>
      </c>
    </row>
    <row r="39" spans="1:87" s="31" customFormat="1" ht="18.75" customHeight="1">
      <c r="A39" s="13">
        <v>29</v>
      </c>
      <c r="B39" s="27" t="s">
        <v>94</v>
      </c>
      <c r="C39" s="28"/>
      <c r="D39" s="28"/>
      <c r="E39" s="16">
        <f t="shared" si="0"/>
        <v>15161164.13</v>
      </c>
      <c r="F39" s="44">
        <v>6</v>
      </c>
      <c r="G39" s="17">
        <f t="shared" si="3"/>
        <v>286872</v>
      </c>
      <c r="H39" s="29">
        <v>12340.9</v>
      </c>
      <c r="I39" s="17">
        <f t="shared" si="4"/>
        <v>1098340.0999999999</v>
      </c>
      <c r="J39" s="29">
        <v>12340.9</v>
      </c>
      <c r="K39" s="19">
        <f t="shared" si="5"/>
        <v>555340.5</v>
      </c>
      <c r="L39" s="47">
        <v>56</v>
      </c>
      <c r="M39" s="20">
        <f t="shared" si="1"/>
        <v>713328</v>
      </c>
      <c r="N39" s="38">
        <f t="shared" si="2"/>
        <v>2653880.5999999996</v>
      </c>
      <c r="O39" s="32">
        <f t="shared" si="6"/>
        <v>12340.9</v>
      </c>
      <c r="P39" s="20">
        <f t="shared" si="7"/>
        <v>2283066.5</v>
      </c>
      <c r="Q39" s="20">
        <f t="shared" si="8"/>
        <v>989.2</v>
      </c>
      <c r="R39" s="38">
        <f t="shared" si="9"/>
        <v>723105.2000000001</v>
      </c>
      <c r="S39" s="20">
        <f t="shared" si="10"/>
        <v>3006171.7</v>
      </c>
      <c r="T39" s="29">
        <v>12340.9</v>
      </c>
      <c r="U39" s="45">
        <v>0</v>
      </c>
      <c r="V39" s="30">
        <v>989.2</v>
      </c>
      <c r="W39" s="25">
        <f t="shared" si="11"/>
        <v>500535.2</v>
      </c>
      <c r="X39" s="53">
        <f t="shared" si="12"/>
        <v>500535.2</v>
      </c>
      <c r="Y39" s="18">
        <f t="shared" si="13"/>
        <v>12340.9</v>
      </c>
      <c r="Z39" s="45">
        <v>0</v>
      </c>
      <c r="AA39" s="20">
        <f t="shared" si="14"/>
        <v>989.2</v>
      </c>
      <c r="AB39" s="20">
        <f t="shared" si="15"/>
        <v>308630.4</v>
      </c>
      <c r="AC39" s="73">
        <f t="shared" si="16"/>
        <v>308630.4</v>
      </c>
      <c r="AD39" s="18">
        <f t="shared" si="17"/>
        <v>12340.9</v>
      </c>
      <c r="AE39" s="20">
        <f t="shared" si="18"/>
        <v>703431.2999999999</v>
      </c>
      <c r="AF39" s="20">
        <f t="shared" si="19"/>
        <v>989.2</v>
      </c>
      <c r="AG39" s="20">
        <f t="shared" si="20"/>
        <v>228505.2</v>
      </c>
      <c r="AH39" s="20">
        <f t="shared" si="21"/>
        <v>931936.5</v>
      </c>
      <c r="AI39" s="24">
        <v>0</v>
      </c>
      <c r="AJ39" s="25">
        <v>0</v>
      </c>
      <c r="AK39" s="25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4">
        <v>0</v>
      </c>
      <c r="AX39" s="36">
        <v>1259.5</v>
      </c>
      <c r="AY39" s="39">
        <f t="shared" si="22"/>
        <v>2117219.5</v>
      </c>
      <c r="AZ39" s="34">
        <v>0</v>
      </c>
      <c r="BA39" s="62">
        <f t="shared" si="23"/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6">
        <v>0</v>
      </c>
      <c r="BK39" s="34">
        <f t="shared" si="24"/>
        <v>0</v>
      </c>
      <c r="BL39" s="40">
        <v>6662.09</v>
      </c>
      <c r="BM39" s="34">
        <f t="shared" si="26"/>
        <v>5642790.23</v>
      </c>
      <c r="BN39" s="37">
        <v>0</v>
      </c>
      <c r="BO39" s="34">
        <v>0</v>
      </c>
      <c r="BP39" s="34">
        <v>0</v>
      </c>
      <c r="BQ39" s="34">
        <v>0</v>
      </c>
      <c r="BR39" s="34">
        <v>0</v>
      </c>
      <c r="BS39" s="34">
        <v>0</v>
      </c>
      <c r="BT39" s="34">
        <v>0</v>
      </c>
      <c r="BU39" s="34">
        <f t="shared" si="25"/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4">
        <v>0</v>
      </c>
      <c r="CF39" s="34">
        <v>0</v>
      </c>
      <c r="CG39" s="34">
        <v>0</v>
      </c>
      <c r="CH39" s="34">
        <v>0</v>
      </c>
      <c r="CI39" s="34">
        <v>0</v>
      </c>
    </row>
    <row r="40" spans="1:87" s="56" customFormat="1" ht="37.5">
      <c r="A40" s="72">
        <v>30</v>
      </c>
      <c r="B40" s="48" t="s">
        <v>114</v>
      </c>
      <c r="C40" s="49">
        <v>2011</v>
      </c>
      <c r="D40" s="49" t="s">
        <v>104</v>
      </c>
      <c r="E40" s="50">
        <f t="shared" si="0"/>
        <v>3922080</v>
      </c>
      <c r="F40" s="44">
        <v>0</v>
      </c>
      <c r="G40" s="42">
        <f t="shared" si="3"/>
        <v>0</v>
      </c>
      <c r="H40" s="51">
        <v>0</v>
      </c>
      <c r="I40" s="42">
        <v>0</v>
      </c>
      <c r="J40" s="51">
        <v>0</v>
      </c>
      <c r="K40" s="52">
        <f t="shared" si="5"/>
        <v>0</v>
      </c>
      <c r="L40" s="47">
        <v>0</v>
      </c>
      <c r="M40" s="45">
        <f t="shared" si="1"/>
        <v>0</v>
      </c>
      <c r="N40" s="53">
        <f t="shared" si="2"/>
        <v>0</v>
      </c>
      <c r="O40" s="70">
        <f t="shared" si="6"/>
        <v>0</v>
      </c>
      <c r="P40" s="45">
        <f t="shared" si="7"/>
        <v>0</v>
      </c>
      <c r="Q40" s="45">
        <f t="shared" si="8"/>
        <v>0</v>
      </c>
      <c r="R40" s="53">
        <f t="shared" si="9"/>
        <v>0</v>
      </c>
      <c r="S40" s="45">
        <f t="shared" si="10"/>
        <v>0</v>
      </c>
      <c r="T40" s="51">
        <v>0</v>
      </c>
      <c r="U40" s="45">
        <v>0</v>
      </c>
      <c r="V40" s="47">
        <v>0</v>
      </c>
      <c r="W40" s="46">
        <f t="shared" si="11"/>
        <v>0</v>
      </c>
      <c r="X40" s="53">
        <f t="shared" si="12"/>
        <v>0</v>
      </c>
      <c r="Y40" s="69">
        <f t="shared" si="13"/>
        <v>0</v>
      </c>
      <c r="Z40" s="45">
        <v>0</v>
      </c>
      <c r="AA40" s="45">
        <f t="shared" si="14"/>
        <v>0</v>
      </c>
      <c r="AB40" s="45">
        <f t="shared" si="15"/>
        <v>0</v>
      </c>
      <c r="AC40" s="45">
        <f t="shared" si="16"/>
        <v>0</v>
      </c>
      <c r="AD40" s="69">
        <f t="shared" si="17"/>
        <v>0</v>
      </c>
      <c r="AE40" s="45">
        <f t="shared" si="18"/>
        <v>0</v>
      </c>
      <c r="AF40" s="45">
        <f t="shared" si="19"/>
        <v>0</v>
      </c>
      <c r="AG40" s="45">
        <f t="shared" si="20"/>
        <v>0</v>
      </c>
      <c r="AH40" s="45">
        <f t="shared" si="21"/>
        <v>0</v>
      </c>
      <c r="AI40" s="54">
        <v>0</v>
      </c>
      <c r="AJ40" s="46">
        <v>0</v>
      </c>
      <c r="AK40" s="46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0</v>
      </c>
      <c r="AT40" s="37">
        <v>0</v>
      </c>
      <c r="AU40" s="37">
        <v>0</v>
      </c>
      <c r="AV40" s="37">
        <v>0</v>
      </c>
      <c r="AW40" s="37">
        <v>0</v>
      </c>
      <c r="AX40" s="40">
        <v>0</v>
      </c>
      <c r="AY40" s="55">
        <f t="shared" si="22"/>
        <v>0</v>
      </c>
      <c r="AZ40" s="37">
        <v>0</v>
      </c>
      <c r="BA40" s="71">
        <f t="shared" si="23"/>
        <v>0</v>
      </c>
      <c r="BB40" s="37">
        <v>0</v>
      </c>
      <c r="BC40" s="37">
        <v>0</v>
      </c>
      <c r="BD40" s="37">
        <v>0</v>
      </c>
      <c r="BE40" s="37">
        <v>0</v>
      </c>
      <c r="BF40" s="37">
        <v>0</v>
      </c>
      <c r="BG40" s="37">
        <v>0</v>
      </c>
      <c r="BH40" s="37">
        <v>0</v>
      </c>
      <c r="BI40" s="37">
        <v>0</v>
      </c>
      <c r="BJ40" s="40">
        <v>0</v>
      </c>
      <c r="BK40" s="37">
        <f t="shared" si="24"/>
        <v>0</v>
      </c>
      <c r="BL40" s="40">
        <v>740</v>
      </c>
      <c r="BM40" s="37">
        <f t="shared" si="26"/>
        <v>626780</v>
      </c>
      <c r="BN40" s="37">
        <v>0</v>
      </c>
      <c r="BO40" s="37">
        <v>0</v>
      </c>
      <c r="BP40" s="37">
        <v>0</v>
      </c>
      <c r="BQ40" s="37">
        <v>0</v>
      </c>
      <c r="BR40" s="37">
        <v>0</v>
      </c>
      <c r="BS40" s="37">
        <v>0</v>
      </c>
      <c r="BT40" s="37">
        <f>BL40</f>
        <v>740</v>
      </c>
      <c r="BU40" s="37">
        <f t="shared" si="25"/>
        <v>2396860</v>
      </c>
      <c r="BV40" s="37">
        <v>0</v>
      </c>
      <c r="BW40" s="37">
        <v>0</v>
      </c>
      <c r="BX40" s="37">
        <v>0</v>
      </c>
      <c r="BY40" s="37">
        <v>0</v>
      </c>
      <c r="BZ40" s="37">
        <v>0</v>
      </c>
      <c r="CA40" s="37">
        <v>0</v>
      </c>
      <c r="CB40" s="37">
        <v>120</v>
      </c>
      <c r="CC40" s="37">
        <f>CB40*7487</f>
        <v>898440</v>
      </c>
      <c r="CD40" s="37">
        <v>0</v>
      </c>
      <c r="CE40" s="37">
        <v>0</v>
      </c>
      <c r="CF40" s="37">
        <v>0</v>
      </c>
      <c r="CG40" s="37">
        <v>0</v>
      </c>
      <c r="CH40" s="37">
        <v>0</v>
      </c>
      <c r="CI40" s="37">
        <v>0</v>
      </c>
    </row>
    <row r="41" spans="1:87" s="21" customFormat="1" ht="17.25" customHeight="1">
      <c r="A41" s="13">
        <v>31</v>
      </c>
      <c r="B41" s="14" t="s">
        <v>105</v>
      </c>
      <c r="C41" s="15"/>
      <c r="D41" s="15"/>
      <c r="E41" s="16">
        <f t="shared" si="0"/>
        <v>6741253.5</v>
      </c>
      <c r="F41" s="60">
        <v>2</v>
      </c>
      <c r="G41" s="17">
        <f t="shared" si="3"/>
        <v>95624</v>
      </c>
      <c r="H41" s="18">
        <v>3345.4</v>
      </c>
      <c r="I41" s="17">
        <f>H41*89</f>
        <v>297740.60000000003</v>
      </c>
      <c r="J41" s="18">
        <v>3345.4</v>
      </c>
      <c r="K41" s="19">
        <f t="shared" si="5"/>
        <v>150543</v>
      </c>
      <c r="L41" s="61">
        <v>20</v>
      </c>
      <c r="M41" s="20">
        <f t="shared" si="1"/>
        <v>254760</v>
      </c>
      <c r="N41" s="38">
        <f t="shared" si="2"/>
        <v>798667.6000000001</v>
      </c>
      <c r="O41" s="32">
        <f t="shared" si="6"/>
        <v>0</v>
      </c>
      <c r="P41" s="20">
        <f t="shared" si="7"/>
        <v>0</v>
      </c>
      <c r="Q41" s="20">
        <f t="shared" si="8"/>
        <v>918.2</v>
      </c>
      <c r="R41" s="38">
        <f t="shared" si="9"/>
        <v>671204.2000000001</v>
      </c>
      <c r="S41" s="20">
        <f t="shared" si="10"/>
        <v>671204.2000000001</v>
      </c>
      <c r="T41" s="32">
        <v>0</v>
      </c>
      <c r="U41" s="45">
        <v>0</v>
      </c>
      <c r="V41" s="20">
        <v>918.2</v>
      </c>
      <c r="W41" s="25">
        <f t="shared" si="11"/>
        <v>464609.2</v>
      </c>
      <c r="X41" s="53">
        <f t="shared" si="12"/>
        <v>464609.2</v>
      </c>
      <c r="Y41" s="18">
        <f t="shared" si="13"/>
        <v>0</v>
      </c>
      <c r="Z41" s="45">
        <v>0</v>
      </c>
      <c r="AA41" s="20">
        <f t="shared" si="14"/>
        <v>918.2</v>
      </c>
      <c r="AB41" s="20">
        <f t="shared" si="15"/>
        <v>286478.4</v>
      </c>
      <c r="AC41" s="73">
        <f t="shared" si="16"/>
        <v>286478.4</v>
      </c>
      <c r="AD41" s="18">
        <f t="shared" si="17"/>
        <v>0</v>
      </c>
      <c r="AE41" s="20">
        <f t="shared" si="18"/>
        <v>0</v>
      </c>
      <c r="AF41" s="20">
        <f t="shared" si="19"/>
        <v>918.2</v>
      </c>
      <c r="AG41" s="20">
        <f t="shared" si="20"/>
        <v>212104.2</v>
      </c>
      <c r="AH41" s="20">
        <f t="shared" si="21"/>
        <v>212104.2</v>
      </c>
      <c r="AI41" s="18">
        <v>0</v>
      </c>
      <c r="AJ41" s="20">
        <v>0</v>
      </c>
      <c r="AK41" s="20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  <c r="AT41" s="37">
        <v>0</v>
      </c>
      <c r="AU41" s="37">
        <v>0</v>
      </c>
      <c r="AV41" s="37">
        <v>0</v>
      </c>
      <c r="AW41" s="34">
        <v>0</v>
      </c>
      <c r="AX41" s="34">
        <v>928.9</v>
      </c>
      <c r="AY41" s="39">
        <f t="shared" si="22"/>
        <v>1561480.9</v>
      </c>
      <c r="AZ41" s="34">
        <v>0</v>
      </c>
      <c r="BA41" s="62">
        <f t="shared" si="23"/>
        <v>0</v>
      </c>
      <c r="BB41" s="34">
        <v>0</v>
      </c>
      <c r="BC41" s="34">
        <v>0</v>
      </c>
      <c r="BD41" s="34">
        <v>0</v>
      </c>
      <c r="BE41" s="62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2513</v>
      </c>
      <c r="BK41" s="34">
        <f t="shared" si="24"/>
        <v>2746709</v>
      </c>
      <c r="BL41" s="34">
        <v>0</v>
      </c>
      <c r="BM41" s="34">
        <f t="shared" si="26"/>
        <v>0</v>
      </c>
      <c r="BN41" s="37">
        <v>0</v>
      </c>
      <c r="BO41" s="34">
        <v>0</v>
      </c>
      <c r="BP41" s="34">
        <v>0</v>
      </c>
      <c r="BQ41" s="34">
        <v>0</v>
      </c>
      <c r="BR41" s="34">
        <v>0</v>
      </c>
      <c r="BS41" s="34">
        <v>0</v>
      </c>
      <c r="BT41" s="34">
        <v>0</v>
      </c>
      <c r="BU41" s="34">
        <f t="shared" si="25"/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0</v>
      </c>
      <c r="CE41" s="34">
        <v>0</v>
      </c>
      <c r="CF41" s="34">
        <v>0</v>
      </c>
      <c r="CG41" s="34">
        <v>0</v>
      </c>
      <c r="CH41" s="34">
        <v>0</v>
      </c>
      <c r="CI41" s="34">
        <v>0</v>
      </c>
    </row>
    <row r="42" spans="1:87" s="26" customFormat="1" ht="18.75" customHeight="1">
      <c r="A42" s="13">
        <v>32</v>
      </c>
      <c r="B42" s="14" t="s">
        <v>106</v>
      </c>
      <c r="C42" s="23"/>
      <c r="D42" s="57"/>
      <c r="E42" s="16">
        <f t="shared" si="0"/>
        <v>5043337.5</v>
      </c>
      <c r="F42" s="60">
        <v>1</v>
      </c>
      <c r="G42" s="17">
        <f t="shared" si="3"/>
        <v>47812</v>
      </c>
      <c r="H42" s="24">
        <v>1767.2</v>
      </c>
      <c r="I42" s="17">
        <f aca="true" t="shared" si="27" ref="I42:I48">H42*89</f>
        <v>157280.80000000002</v>
      </c>
      <c r="J42" s="24">
        <v>1767.2</v>
      </c>
      <c r="K42" s="19">
        <f t="shared" si="5"/>
        <v>79524</v>
      </c>
      <c r="L42" s="63">
        <v>20</v>
      </c>
      <c r="M42" s="20">
        <f t="shared" si="1"/>
        <v>254760</v>
      </c>
      <c r="N42" s="38">
        <f t="shared" si="2"/>
        <v>539376.8</v>
      </c>
      <c r="O42" s="32">
        <f t="shared" si="6"/>
        <v>0</v>
      </c>
      <c r="P42" s="20">
        <f t="shared" si="7"/>
        <v>0</v>
      </c>
      <c r="Q42" s="20">
        <f t="shared" si="8"/>
        <v>685.8</v>
      </c>
      <c r="R42" s="38">
        <f t="shared" si="9"/>
        <v>501319.8</v>
      </c>
      <c r="S42" s="20">
        <f t="shared" si="10"/>
        <v>501319.8</v>
      </c>
      <c r="T42" s="24">
        <v>0</v>
      </c>
      <c r="U42" s="45">
        <v>0</v>
      </c>
      <c r="V42" s="20">
        <v>685.8</v>
      </c>
      <c r="W42" s="25">
        <f t="shared" si="11"/>
        <v>347014.8</v>
      </c>
      <c r="X42" s="53">
        <f t="shared" si="12"/>
        <v>347014.8</v>
      </c>
      <c r="Y42" s="18">
        <f t="shared" si="13"/>
        <v>0</v>
      </c>
      <c r="Z42" s="45">
        <v>0</v>
      </c>
      <c r="AA42" s="20">
        <f t="shared" si="14"/>
        <v>685.8</v>
      </c>
      <c r="AB42" s="20">
        <f t="shared" si="15"/>
        <v>213969.59999999998</v>
      </c>
      <c r="AC42" s="73">
        <f t="shared" si="16"/>
        <v>213969.59999999998</v>
      </c>
      <c r="AD42" s="18">
        <f t="shared" si="17"/>
        <v>0</v>
      </c>
      <c r="AE42" s="20">
        <f t="shared" si="18"/>
        <v>0</v>
      </c>
      <c r="AF42" s="20">
        <f t="shared" si="19"/>
        <v>685.8</v>
      </c>
      <c r="AG42" s="20">
        <f t="shared" si="20"/>
        <v>158419.8</v>
      </c>
      <c r="AH42" s="20">
        <f t="shared" si="21"/>
        <v>158419.8</v>
      </c>
      <c r="AI42" s="24">
        <v>0</v>
      </c>
      <c r="AJ42" s="25">
        <v>0</v>
      </c>
      <c r="AK42" s="25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0</v>
      </c>
      <c r="AV42" s="37">
        <v>0</v>
      </c>
      <c r="AW42" s="34">
        <v>0</v>
      </c>
      <c r="AX42" s="35">
        <v>852.7</v>
      </c>
      <c r="AY42" s="39">
        <f t="shared" si="22"/>
        <v>1433388.7000000002</v>
      </c>
      <c r="AZ42" s="34">
        <v>0</v>
      </c>
      <c r="BA42" s="62">
        <f t="shared" si="23"/>
        <v>0</v>
      </c>
      <c r="BB42" s="34">
        <v>0</v>
      </c>
      <c r="BC42" s="34">
        <v>0</v>
      </c>
      <c r="BD42" s="34">
        <v>0</v>
      </c>
      <c r="BE42" s="62">
        <v>0</v>
      </c>
      <c r="BF42" s="34">
        <v>0</v>
      </c>
      <c r="BG42" s="34">
        <v>0</v>
      </c>
      <c r="BH42" s="34">
        <v>0</v>
      </c>
      <c r="BI42" s="34">
        <v>0</v>
      </c>
      <c r="BJ42" s="35">
        <v>0</v>
      </c>
      <c r="BK42" s="34">
        <f t="shared" si="24"/>
        <v>0</v>
      </c>
      <c r="BL42" s="35">
        <v>2184</v>
      </c>
      <c r="BM42" s="34">
        <f t="shared" si="26"/>
        <v>1849848</v>
      </c>
      <c r="BN42" s="37">
        <v>0</v>
      </c>
      <c r="BO42" s="34">
        <v>0</v>
      </c>
      <c r="BP42" s="34">
        <v>0</v>
      </c>
      <c r="BQ42" s="34">
        <v>0</v>
      </c>
      <c r="BR42" s="34">
        <v>0</v>
      </c>
      <c r="BS42" s="34">
        <v>0</v>
      </c>
      <c r="BT42" s="34">
        <v>0</v>
      </c>
      <c r="BU42" s="34">
        <f t="shared" si="25"/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34">
        <v>0</v>
      </c>
      <c r="CE42" s="34">
        <v>0</v>
      </c>
      <c r="CF42" s="34">
        <v>0</v>
      </c>
      <c r="CG42" s="34">
        <v>0</v>
      </c>
      <c r="CH42" s="34">
        <v>0</v>
      </c>
      <c r="CI42" s="34">
        <v>0</v>
      </c>
    </row>
    <row r="43" spans="1:87" s="21" customFormat="1" ht="18.75" customHeight="1">
      <c r="A43" s="13">
        <v>33</v>
      </c>
      <c r="B43" s="14" t="s">
        <v>107</v>
      </c>
      <c r="C43" s="15"/>
      <c r="D43" s="58"/>
      <c r="E43" s="16">
        <f t="shared" si="0"/>
        <v>3121100</v>
      </c>
      <c r="F43" s="60">
        <v>1</v>
      </c>
      <c r="G43" s="17">
        <f t="shared" si="3"/>
        <v>47812</v>
      </c>
      <c r="H43" s="18">
        <v>1583.7</v>
      </c>
      <c r="I43" s="17">
        <f t="shared" si="27"/>
        <v>140949.30000000002</v>
      </c>
      <c r="J43" s="18">
        <v>1583.7</v>
      </c>
      <c r="K43" s="19">
        <f t="shared" si="5"/>
        <v>71266.5</v>
      </c>
      <c r="L43" s="61">
        <v>15</v>
      </c>
      <c r="M43" s="20">
        <f t="shared" si="1"/>
        <v>191070</v>
      </c>
      <c r="N43" s="38">
        <f t="shared" si="2"/>
        <v>451097.80000000005</v>
      </c>
      <c r="O43" s="32">
        <f t="shared" si="6"/>
        <v>0</v>
      </c>
      <c r="P43" s="20">
        <f t="shared" si="7"/>
        <v>0</v>
      </c>
      <c r="Q43" s="20">
        <f t="shared" si="8"/>
        <v>678.2</v>
      </c>
      <c r="R43" s="38">
        <f t="shared" si="9"/>
        <v>495764.2</v>
      </c>
      <c r="S43" s="20">
        <f t="shared" si="10"/>
        <v>495764.2</v>
      </c>
      <c r="T43" s="18">
        <v>0</v>
      </c>
      <c r="U43" s="45">
        <v>0</v>
      </c>
      <c r="V43" s="20">
        <v>678.2</v>
      </c>
      <c r="W43" s="25">
        <f t="shared" si="11"/>
        <v>343169.2</v>
      </c>
      <c r="X43" s="53">
        <f t="shared" si="12"/>
        <v>343169.2</v>
      </c>
      <c r="Y43" s="18">
        <f t="shared" si="13"/>
        <v>0</v>
      </c>
      <c r="Z43" s="45">
        <v>0</v>
      </c>
      <c r="AA43" s="20">
        <f t="shared" si="14"/>
        <v>678.2</v>
      </c>
      <c r="AB43" s="20">
        <f t="shared" si="15"/>
        <v>211598.40000000002</v>
      </c>
      <c r="AC43" s="73">
        <f t="shared" si="16"/>
        <v>211598.40000000002</v>
      </c>
      <c r="AD43" s="18">
        <f t="shared" si="17"/>
        <v>0</v>
      </c>
      <c r="AE43" s="20">
        <f t="shared" si="18"/>
        <v>0</v>
      </c>
      <c r="AF43" s="20">
        <f t="shared" si="19"/>
        <v>678.2</v>
      </c>
      <c r="AG43" s="20">
        <f t="shared" si="20"/>
        <v>156664.2</v>
      </c>
      <c r="AH43" s="20">
        <f t="shared" si="21"/>
        <v>156664.2</v>
      </c>
      <c r="AI43" s="18">
        <v>0</v>
      </c>
      <c r="AJ43" s="20">
        <v>0</v>
      </c>
      <c r="AK43" s="20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  <c r="AT43" s="37">
        <v>0</v>
      </c>
      <c r="AU43" s="37">
        <v>0</v>
      </c>
      <c r="AV43" s="37">
        <v>0</v>
      </c>
      <c r="AW43" s="34">
        <v>0</v>
      </c>
      <c r="AX43" s="34">
        <v>870.2</v>
      </c>
      <c r="AY43" s="39">
        <f t="shared" si="22"/>
        <v>1462806.2000000002</v>
      </c>
      <c r="AZ43" s="34">
        <v>0</v>
      </c>
      <c r="BA43" s="62">
        <f t="shared" si="23"/>
        <v>0</v>
      </c>
      <c r="BB43" s="34">
        <v>0</v>
      </c>
      <c r="BC43" s="34">
        <v>0</v>
      </c>
      <c r="BD43" s="34">
        <v>0</v>
      </c>
      <c r="BE43" s="62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f t="shared" si="26"/>
        <v>0</v>
      </c>
      <c r="BN43" s="37">
        <v>0</v>
      </c>
      <c r="BO43" s="34">
        <v>0</v>
      </c>
      <c r="BP43" s="34">
        <v>0</v>
      </c>
      <c r="BQ43" s="34">
        <v>0</v>
      </c>
      <c r="BR43" s="34">
        <v>0</v>
      </c>
      <c r="BS43" s="34">
        <v>0</v>
      </c>
      <c r="BT43" s="34">
        <v>0</v>
      </c>
      <c r="BU43" s="34">
        <f t="shared" si="25"/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34">
        <v>0</v>
      </c>
      <c r="CE43" s="34">
        <v>0</v>
      </c>
      <c r="CF43" s="34">
        <v>0</v>
      </c>
      <c r="CG43" s="34">
        <v>0</v>
      </c>
      <c r="CH43" s="34">
        <v>0</v>
      </c>
      <c r="CI43" s="34">
        <v>0</v>
      </c>
    </row>
    <row r="44" spans="1:87" s="21" customFormat="1" ht="18.75" customHeight="1">
      <c r="A44" s="13">
        <v>34</v>
      </c>
      <c r="B44" s="14" t="s">
        <v>108</v>
      </c>
      <c r="C44" s="15">
        <v>2011</v>
      </c>
      <c r="D44" s="58" t="s">
        <v>95</v>
      </c>
      <c r="E44" s="16">
        <f t="shared" si="0"/>
        <v>7053492.800000001</v>
      </c>
      <c r="F44" s="60">
        <v>2</v>
      </c>
      <c r="G44" s="17">
        <f t="shared" si="3"/>
        <v>95624</v>
      </c>
      <c r="H44" s="18">
        <v>7174.8</v>
      </c>
      <c r="I44" s="17">
        <f t="shared" si="27"/>
        <v>638557.2000000001</v>
      </c>
      <c r="J44" s="18">
        <v>7174.8</v>
      </c>
      <c r="K44" s="19">
        <f t="shared" si="5"/>
        <v>322866</v>
      </c>
      <c r="L44" s="61">
        <v>144</v>
      </c>
      <c r="M44" s="20">
        <f t="shared" si="1"/>
        <v>1834272</v>
      </c>
      <c r="N44" s="38">
        <f t="shared" si="2"/>
        <v>2891319.2</v>
      </c>
      <c r="O44" s="32">
        <f t="shared" si="6"/>
        <v>0</v>
      </c>
      <c r="P44" s="20">
        <f t="shared" si="7"/>
        <v>0</v>
      </c>
      <c r="Q44" s="20">
        <f t="shared" si="8"/>
        <v>1494.4</v>
      </c>
      <c r="R44" s="38">
        <f t="shared" si="9"/>
        <v>1092406.4000000001</v>
      </c>
      <c r="S44" s="20">
        <f t="shared" si="10"/>
        <v>1092406.4000000001</v>
      </c>
      <c r="T44" s="18">
        <v>0</v>
      </c>
      <c r="U44" s="45">
        <v>0</v>
      </c>
      <c r="V44" s="20">
        <v>1494.4</v>
      </c>
      <c r="W44" s="25">
        <f t="shared" si="11"/>
        <v>756166.4</v>
      </c>
      <c r="X44" s="53">
        <f t="shared" si="12"/>
        <v>756166.4</v>
      </c>
      <c r="Y44" s="18">
        <f t="shared" si="13"/>
        <v>0</v>
      </c>
      <c r="Z44" s="45">
        <v>0</v>
      </c>
      <c r="AA44" s="20">
        <f t="shared" si="14"/>
        <v>1494.4</v>
      </c>
      <c r="AB44" s="20">
        <f t="shared" si="15"/>
        <v>466252.80000000005</v>
      </c>
      <c r="AC44" s="73">
        <f t="shared" si="16"/>
        <v>466252.80000000005</v>
      </c>
      <c r="AD44" s="18">
        <f t="shared" si="17"/>
        <v>0</v>
      </c>
      <c r="AE44" s="20">
        <f t="shared" si="18"/>
        <v>0</v>
      </c>
      <c r="AF44" s="20">
        <f t="shared" si="19"/>
        <v>1494.4</v>
      </c>
      <c r="AG44" s="20">
        <f t="shared" si="20"/>
        <v>345206.4</v>
      </c>
      <c r="AH44" s="20">
        <f t="shared" si="21"/>
        <v>345206.4</v>
      </c>
      <c r="AI44" s="24">
        <v>0</v>
      </c>
      <c r="AJ44" s="25">
        <v>0</v>
      </c>
      <c r="AK44" s="25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  <c r="AU44" s="37">
        <v>0</v>
      </c>
      <c r="AV44" s="37">
        <v>0</v>
      </c>
      <c r="AW44" s="34">
        <v>0</v>
      </c>
      <c r="AX44" s="34">
        <v>893.6</v>
      </c>
      <c r="AY44" s="39">
        <f t="shared" si="22"/>
        <v>1502141.6</v>
      </c>
      <c r="AZ44" s="34">
        <v>0</v>
      </c>
      <c r="BA44" s="62">
        <f t="shared" si="23"/>
        <v>0</v>
      </c>
      <c r="BB44" s="34">
        <v>0</v>
      </c>
      <c r="BC44" s="34">
        <v>0</v>
      </c>
      <c r="BD44" s="34">
        <v>0</v>
      </c>
      <c r="BE44" s="62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4">
        <f t="shared" si="26"/>
        <v>0</v>
      </c>
      <c r="BN44" s="37">
        <v>0</v>
      </c>
      <c r="BO44" s="34">
        <v>0</v>
      </c>
      <c r="BP44" s="34">
        <v>0</v>
      </c>
      <c r="BQ44" s="34">
        <v>0</v>
      </c>
      <c r="BR44" s="34">
        <v>0</v>
      </c>
      <c r="BS44" s="34">
        <v>0</v>
      </c>
      <c r="BT44" s="34">
        <v>0</v>
      </c>
      <c r="BU44" s="34">
        <f t="shared" si="25"/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34">
        <v>0</v>
      </c>
      <c r="CE44" s="34">
        <v>0</v>
      </c>
      <c r="CF44" s="34">
        <v>0</v>
      </c>
      <c r="CG44" s="34">
        <v>0</v>
      </c>
      <c r="CH44" s="34">
        <v>0</v>
      </c>
      <c r="CI44" s="34">
        <v>0</v>
      </c>
    </row>
    <row r="45" spans="1:87" s="21" customFormat="1" ht="18.75" customHeight="1">
      <c r="A45" s="22">
        <v>35</v>
      </c>
      <c r="B45" s="14" t="s">
        <v>109</v>
      </c>
      <c r="C45" s="15"/>
      <c r="D45" s="58"/>
      <c r="E45" s="16">
        <f t="shared" si="0"/>
        <v>3092634</v>
      </c>
      <c r="F45" s="60">
        <v>1</v>
      </c>
      <c r="G45" s="17">
        <f t="shared" si="3"/>
        <v>47812</v>
      </c>
      <c r="H45" s="18">
        <v>2682.7</v>
      </c>
      <c r="I45" s="17">
        <f t="shared" si="27"/>
        <v>238760.3</v>
      </c>
      <c r="J45" s="18">
        <v>2682.7</v>
      </c>
      <c r="K45" s="19">
        <f t="shared" si="5"/>
        <v>120721.49999999999</v>
      </c>
      <c r="L45" s="61">
        <v>16</v>
      </c>
      <c r="M45" s="20">
        <f t="shared" si="1"/>
        <v>203808</v>
      </c>
      <c r="N45" s="38">
        <f t="shared" si="2"/>
        <v>611101.8</v>
      </c>
      <c r="O45" s="32">
        <f t="shared" si="6"/>
        <v>0</v>
      </c>
      <c r="P45" s="20">
        <f t="shared" si="7"/>
        <v>0</v>
      </c>
      <c r="Q45" s="20">
        <f t="shared" si="8"/>
        <v>0</v>
      </c>
      <c r="R45" s="38">
        <f t="shared" si="9"/>
        <v>0</v>
      </c>
      <c r="S45" s="20">
        <f t="shared" si="10"/>
        <v>0</v>
      </c>
      <c r="T45" s="18">
        <v>0</v>
      </c>
      <c r="U45" s="45">
        <v>0</v>
      </c>
      <c r="V45" s="20">
        <v>0</v>
      </c>
      <c r="W45" s="25">
        <f t="shared" si="11"/>
        <v>0</v>
      </c>
      <c r="X45" s="53">
        <f t="shared" si="12"/>
        <v>0</v>
      </c>
      <c r="Y45" s="18">
        <f t="shared" si="13"/>
        <v>0</v>
      </c>
      <c r="Z45" s="45">
        <v>0</v>
      </c>
      <c r="AA45" s="20">
        <f t="shared" si="14"/>
        <v>0</v>
      </c>
      <c r="AB45" s="20">
        <f t="shared" si="15"/>
        <v>0</v>
      </c>
      <c r="AC45" s="73">
        <f t="shared" si="16"/>
        <v>0</v>
      </c>
      <c r="AD45" s="18">
        <f t="shared" si="17"/>
        <v>0</v>
      </c>
      <c r="AE45" s="20">
        <f t="shared" si="18"/>
        <v>0</v>
      </c>
      <c r="AF45" s="20">
        <f t="shared" si="19"/>
        <v>0</v>
      </c>
      <c r="AG45" s="20">
        <f t="shared" si="20"/>
        <v>0</v>
      </c>
      <c r="AH45" s="20">
        <f t="shared" si="21"/>
        <v>0</v>
      </c>
      <c r="AI45" s="24">
        <v>0</v>
      </c>
      <c r="AJ45" s="25">
        <v>0</v>
      </c>
      <c r="AK45" s="25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34">
        <v>0</v>
      </c>
      <c r="AX45" s="34">
        <v>0</v>
      </c>
      <c r="AY45" s="39">
        <f>AX45*1681</f>
        <v>0</v>
      </c>
      <c r="AZ45" s="34">
        <v>1279.8</v>
      </c>
      <c r="BA45" s="62">
        <f t="shared" si="23"/>
        <v>2481532.1999999997</v>
      </c>
      <c r="BB45" s="34">
        <v>0</v>
      </c>
      <c r="BC45" s="34">
        <v>0</v>
      </c>
      <c r="BD45" s="34">
        <v>0</v>
      </c>
      <c r="BE45" s="62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4">
        <f t="shared" si="26"/>
        <v>0</v>
      </c>
      <c r="BN45" s="37">
        <v>0</v>
      </c>
      <c r="BO45" s="34">
        <v>0</v>
      </c>
      <c r="BP45" s="34">
        <v>0</v>
      </c>
      <c r="BQ45" s="34">
        <v>0</v>
      </c>
      <c r="BR45" s="34">
        <v>0</v>
      </c>
      <c r="BS45" s="34">
        <v>0</v>
      </c>
      <c r="BT45" s="34">
        <v>0</v>
      </c>
      <c r="BU45" s="34">
        <f t="shared" si="25"/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34">
        <v>0</v>
      </c>
      <c r="CE45" s="34">
        <v>0</v>
      </c>
      <c r="CF45" s="34">
        <v>0</v>
      </c>
      <c r="CG45" s="34">
        <v>0</v>
      </c>
      <c r="CH45" s="34">
        <v>0</v>
      </c>
      <c r="CI45" s="34">
        <v>0</v>
      </c>
    </row>
    <row r="46" spans="1:87" s="31" customFormat="1" ht="18.75" customHeight="1">
      <c r="A46" s="13">
        <v>36</v>
      </c>
      <c r="B46" s="14" t="s">
        <v>110</v>
      </c>
      <c r="C46" s="28"/>
      <c r="D46" s="49"/>
      <c r="E46" s="16">
        <f t="shared" si="0"/>
        <v>2485119.8000000003</v>
      </c>
      <c r="F46" s="60">
        <v>1</v>
      </c>
      <c r="G46" s="17">
        <f t="shared" si="3"/>
        <v>47812</v>
      </c>
      <c r="H46" s="29">
        <v>1622.1</v>
      </c>
      <c r="I46" s="17">
        <f t="shared" si="27"/>
        <v>144366.9</v>
      </c>
      <c r="J46" s="29">
        <v>1622.1</v>
      </c>
      <c r="K46" s="19">
        <f t="shared" si="5"/>
        <v>72994.5</v>
      </c>
      <c r="L46" s="64">
        <v>15</v>
      </c>
      <c r="M46" s="20">
        <f t="shared" si="1"/>
        <v>191070</v>
      </c>
      <c r="N46" s="38">
        <f t="shared" si="2"/>
        <v>456243.4</v>
      </c>
      <c r="O46" s="32">
        <f t="shared" si="6"/>
        <v>0</v>
      </c>
      <c r="P46" s="20">
        <f t="shared" si="7"/>
        <v>0</v>
      </c>
      <c r="Q46" s="20">
        <f t="shared" si="8"/>
        <v>257.9</v>
      </c>
      <c r="R46" s="38">
        <f t="shared" si="9"/>
        <v>188524.9</v>
      </c>
      <c r="S46" s="20">
        <f t="shared" si="10"/>
        <v>188524.9</v>
      </c>
      <c r="T46" s="29">
        <v>0</v>
      </c>
      <c r="U46" s="45">
        <v>0</v>
      </c>
      <c r="V46" s="20">
        <v>257.9</v>
      </c>
      <c r="W46" s="25">
        <f t="shared" si="11"/>
        <v>130497.4</v>
      </c>
      <c r="X46" s="53">
        <f t="shared" si="12"/>
        <v>130497.4</v>
      </c>
      <c r="Y46" s="18">
        <f t="shared" si="13"/>
        <v>0</v>
      </c>
      <c r="Z46" s="45">
        <v>0</v>
      </c>
      <c r="AA46" s="20">
        <f t="shared" si="14"/>
        <v>257.9</v>
      </c>
      <c r="AB46" s="20">
        <f t="shared" si="15"/>
        <v>80464.79999999999</v>
      </c>
      <c r="AC46" s="73">
        <f t="shared" si="16"/>
        <v>80464.79999999999</v>
      </c>
      <c r="AD46" s="18">
        <f t="shared" si="17"/>
        <v>0</v>
      </c>
      <c r="AE46" s="20">
        <f t="shared" si="18"/>
        <v>0</v>
      </c>
      <c r="AF46" s="20">
        <f t="shared" si="19"/>
        <v>257.9</v>
      </c>
      <c r="AG46" s="20">
        <f t="shared" si="20"/>
        <v>59574.899999999994</v>
      </c>
      <c r="AH46" s="20">
        <f t="shared" si="21"/>
        <v>59574.899999999994</v>
      </c>
      <c r="AI46" s="18">
        <v>0</v>
      </c>
      <c r="AJ46" s="20">
        <v>0</v>
      </c>
      <c r="AK46" s="20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  <c r="AU46" s="37">
        <v>0</v>
      </c>
      <c r="AV46" s="37">
        <v>0</v>
      </c>
      <c r="AW46" s="34">
        <v>0</v>
      </c>
      <c r="AX46" s="34">
        <v>0</v>
      </c>
      <c r="AY46" s="39">
        <f t="shared" si="22"/>
        <v>0</v>
      </c>
      <c r="AZ46" s="34">
        <v>809.6</v>
      </c>
      <c r="BA46" s="62">
        <f t="shared" si="23"/>
        <v>1569814.4000000001</v>
      </c>
      <c r="BB46" s="34">
        <v>0</v>
      </c>
      <c r="BC46" s="34">
        <v>0</v>
      </c>
      <c r="BD46" s="34">
        <v>0</v>
      </c>
      <c r="BE46" s="62">
        <f>BD46*1939</f>
        <v>0</v>
      </c>
      <c r="BF46" s="34">
        <v>0</v>
      </c>
      <c r="BG46" s="34">
        <v>0</v>
      </c>
      <c r="BH46" s="34">
        <v>0</v>
      </c>
      <c r="BI46" s="34">
        <v>0</v>
      </c>
      <c r="BJ46" s="36">
        <v>0</v>
      </c>
      <c r="BK46" s="34">
        <v>0</v>
      </c>
      <c r="BL46" s="36">
        <v>0</v>
      </c>
      <c r="BM46" s="34">
        <f t="shared" si="26"/>
        <v>0</v>
      </c>
      <c r="BN46" s="37">
        <v>0</v>
      </c>
      <c r="BO46" s="34">
        <v>0</v>
      </c>
      <c r="BP46" s="34">
        <v>0</v>
      </c>
      <c r="BQ46" s="34">
        <v>0</v>
      </c>
      <c r="BR46" s="34">
        <v>0</v>
      </c>
      <c r="BS46" s="34">
        <v>0</v>
      </c>
      <c r="BT46" s="34">
        <v>0</v>
      </c>
      <c r="BU46" s="34">
        <f t="shared" si="25"/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34">
        <v>0</v>
      </c>
      <c r="CE46" s="34">
        <v>0</v>
      </c>
      <c r="CF46" s="34">
        <v>0</v>
      </c>
      <c r="CG46" s="34">
        <v>0</v>
      </c>
      <c r="CH46" s="34">
        <v>0</v>
      </c>
      <c r="CI46" s="34">
        <v>0</v>
      </c>
    </row>
    <row r="47" spans="1:87" s="31" customFormat="1" ht="18.75" customHeight="1">
      <c r="A47" s="13">
        <v>37</v>
      </c>
      <c r="B47" s="27" t="s">
        <v>111</v>
      </c>
      <c r="C47" s="28"/>
      <c r="D47" s="49"/>
      <c r="E47" s="16">
        <f t="shared" si="0"/>
        <v>2304451.0999999996</v>
      </c>
      <c r="F47" s="60">
        <v>1</v>
      </c>
      <c r="G47" s="17">
        <f t="shared" si="3"/>
        <v>47812</v>
      </c>
      <c r="H47" s="29">
        <v>2560</v>
      </c>
      <c r="I47" s="17">
        <f t="shared" si="27"/>
        <v>227840</v>
      </c>
      <c r="J47" s="29">
        <v>2560</v>
      </c>
      <c r="K47" s="19">
        <f t="shared" si="5"/>
        <v>115200</v>
      </c>
      <c r="L47" s="64">
        <v>0</v>
      </c>
      <c r="M47" s="20">
        <f t="shared" si="1"/>
        <v>0</v>
      </c>
      <c r="N47" s="38">
        <f t="shared" si="2"/>
        <v>390852</v>
      </c>
      <c r="O47" s="32">
        <f t="shared" si="6"/>
        <v>0</v>
      </c>
      <c r="P47" s="20">
        <f t="shared" si="7"/>
        <v>0</v>
      </c>
      <c r="Q47" s="20">
        <f t="shared" si="8"/>
        <v>0</v>
      </c>
      <c r="R47" s="38">
        <f t="shared" si="9"/>
        <v>0</v>
      </c>
      <c r="S47" s="20">
        <f t="shared" si="10"/>
        <v>0</v>
      </c>
      <c r="T47" s="29">
        <v>0</v>
      </c>
      <c r="U47" s="45">
        <v>0</v>
      </c>
      <c r="V47" s="20">
        <v>0</v>
      </c>
      <c r="W47" s="25">
        <f t="shared" si="11"/>
        <v>0</v>
      </c>
      <c r="X47" s="53">
        <f t="shared" si="12"/>
        <v>0</v>
      </c>
      <c r="Y47" s="18">
        <f t="shared" si="13"/>
        <v>0</v>
      </c>
      <c r="Z47" s="45">
        <v>0</v>
      </c>
      <c r="AA47" s="20">
        <f t="shared" si="14"/>
        <v>0</v>
      </c>
      <c r="AB47" s="20">
        <f t="shared" si="15"/>
        <v>0</v>
      </c>
      <c r="AC47" s="73">
        <f t="shared" si="16"/>
        <v>0</v>
      </c>
      <c r="AD47" s="18">
        <f t="shared" si="17"/>
        <v>0</v>
      </c>
      <c r="AE47" s="20">
        <f t="shared" si="18"/>
        <v>0</v>
      </c>
      <c r="AF47" s="20">
        <f t="shared" si="19"/>
        <v>0</v>
      </c>
      <c r="AG47" s="20">
        <f t="shared" si="20"/>
        <v>0</v>
      </c>
      <c r="AH47" s="20">
        <f t="shared" si="21"/>
        <v>0</v>
      </c>
      <c r="AI47" s="24">
        <v>0</v>
      </c>
      <c r="AJ47" s="25">
        <v>0</v>
      </c>
      <c r="AK47" s="25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  <c r="AT47" s="37">
        <v>0</v>
      </c>
      <c r="AU47" s="37">
        <v>0</v>
      </c>
      <c r="AV47" s="37">
        <v>0</v>
      </c>
      <c r="AW47" s="34">
        <v>0</v>
      </c>
      <c r="AX47" s="36">
        <v>0</v>
      </c>
      <c r="AY47" s="39">
        <f t="shared" si="22"/>
        <v>0</v>
      </c>
      <c r="AZ47" s="34">
        <v>986.9</v>
      </c>
      <c r="BA47" s="62">
        <f t="shared" si="23"/>
        <v>1913599.0999999999</v>
      </c>
      <c r="BB47" s="34">
        <v>0</v>
      </c>
      <c r="BC47" s="34">
        <v>0</v>
      </c>
      <c r="BD47" s="34">
        <v>0</v>
      </c>
      <c r="BE47" s="62">
        <v>0</v>
      </c>
      <c r="BF47" s="34">
        <v>0</v>
      </c>
      <c r="BG47" s="34">
        <v>0</v>
      </c>
      <c r="BH47" s="34">
        <v>0</v>
      </c>
      <c r="BI47" s="34">
        <v>0</v>
      </c>
      <c r="BJ47" s="36">
        <v>0</v>
      </c>
      <c r="BK47" s="34">
        <v>0</v>
      </c>
      <c r="BL47" s="36">
        <v>0</v>
      </c>
      <c r="BM47" s="34">
        <f t="shared" si="26"/>
        <v>0</v>
      </c>
      <c r="BN47" s="37">
        <v>0</v>
      </c>
      <c r="BO47" s="34">
        <v>0</v>
      </c>
      <c r="BP47" s="34">
        <v>0</v>
      </c>
      <c r="BQ47" s="34">
        <v>0</v>
      </c>
      <c r="BR47" s="34">
        <v>0</v>
      </c>
      <c r="BS47" s="34">
        <v>0</v>
      </c>
      <c r="BT47" s="34">
        <v>0</v>
      </c>
      <c r="BU47" s="34">
        <f t="shared" si="25"/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34">
        <v>0</v>
      </c>
      <c r="CE47" s="34">
        <v>0</v>
      </c>
      <c r="CF47" s="34">
        <v>0</v>
      </c>
      <c r="CG47" s="34">
        <v>0</v>
      </c>
      <c r="CH47" s="34">
        <v>0</v>
      </c>
      <c r="CI47" s="34">
        <v>0</v>
      </c>
    </row>
    <row r="48" spans="1:87" s="31" customFormat="1" ht="18.75" customHeight="1">
      <c r="A48" s="13">
        <v>38</v>
      </c>
      <c r="B48" s="27" t="s">
        <v>112</v>
      </c>
      <c r="C48" s="28"/>
      <c r="D48" s="49"/>
      <c r="E48" s="16">
        <f t="shared" si="0"/>
        <v>3600472.4</v>
      </c>
      <c r="F48" s="60">
        <v>1</v>
      </c>
      <c r="G48" s="17">
        <f t="shared" si="3"/>
        <v>47812</v>
      </c>
      <c r="H48" s="29">
        <v>2921.4</v>
      </c>
      <c r="I48" s="17">
        <f t="shared" si="27"/>
        <v>260004.6</v>
      </c>
      <c r="J48" s="29">
        <v>2921.4</v>
      </c>
      <c r="K48" s="19">
        <f t="shared" si="5"/>
        <v>131463</v>
      </c>
      <c r="L48" s="65">
        <v>20</v>
      </c>
      <c r="M48" s="20">
        <f t="shared" si="1"/>
        <v>254760</v>
      </c>
      <c r="N48" s="38">
        <f t="shared" si="2"/>
        <v>694039.6</v>
      </c>
      <c r="O48" s="32">
        <f t="shared" si="6"/>
        <v>2921.4</v>
      </c>
      <c r="P48" s="20">
        <f t="shared" si="7"/>
        <v>540459</v>
      </c>
      <c r="Q48" s="20">
        <f t="shared" si="8"/>
        <v>621.8</v>
      </c>
      <c r="R48" s="38">
        <f t="shared" si="9"/>
        <v>454535.8</v>
      </c>
      <c r="S48" s="20">
        <f t="shared" si="10"/>
        <v>994994.8</v>
      </c>
      <c r="T48" s="66">
        <v>2921.4</v>
      </c>
      <c r="U48" s="45">
        <v>0</v>
      </c>
      <c r="V48" s="20">
        <v>621.8</v>
      </c>
      <c r="W48" s="25">
        <f t="shared" si="11"/>
        <v>314630.8</v>
      </c>
      <c r="X48" s="53">
        <f t="shared" si="12"/>
        <v>314630.8</v>
      </c>
      <c r="Y48" s="18">
        <f t="shared" si="13"/>
        <v>2921.4</v>
      </c>
      <c r="Z48" s="45">
        <v>0</v>
      </c>
      <c r="AA48" s="20">
        <f t="shared" si="14"/>
        <v>621.8</v>
      </c>
      <c r="AB48" s="20">
        <f t="shared" si="15"/>
        <v>194001.59999999998</v>
      </c>
      <c r="AC48" s="73">
        <f t="shared" si="16"/>
        <v>194001.59999999998</v>
      </c>
      <c r="AD48" s="18">
        <f t="shared" si="17"/>
        <v>2921.4</v>
      </c>
      <c r="AE48" s="20">
        <f t="shared" si="18"/>
        <v>166519.80000000002</v>
      </c>
      <c r="AF48" s="20">
        <f t="shared" si="19"/>
        <v>621.8</v>
      </c>
      <c r="AG48" s="20">
        <f t="shared" si="20"/>
        <v>143635.8</v>
      </c>
      <c r="AH48" s="20">
        <f t="shared" si="21"/>
        <v>310155.6</v>
      </c>
      <c r="AI48" s="67">
        <v>0</v>
      </c>
      <c r="AJ48" s="25">
        <v>0</v>
      </c>
      <c r="AK48" s="25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4">
        <v>0</v>
      </c>
      <c r="AX48" s="36">
        <v>650</v>
      </c>
      <c r="AY48" s="39">
        <f t="shared" si="22"/>
        <v>1092650</v>
      </c>
      <c r="AZ48" s="34">
        <v>0</v>
      </c>
      <c r="BA48" s="62">
        <f t="shared" si="23"/>
        <v>0</v>
      </c>
      <c r="BB48" s="34">
        <v>0</v>
      </c>
      <c r="BC48" s="34">
        <v>0</v>
      </c>
      <c r="BD48" s="34">
        <v>0</v>
      </c>
      <c r="BE48" s="62">
        <v>0</v>
      </c>
      <c r="BF48" s="34">
        <v>0</v>
      </c>
      <c r="BG48" s="34">
        <v>0</v>
      </c>
      <c r="BH48" s="34">
        <v>0</v>
      </c>
      <c r="BI48" s="34">
        <v>0</v>
      </c>
      <c r="BJ48" s="36">
        <v>0</v>
      </c>
      <c r="BK48" s="34">
        <v>0</v>
      </c>
      <c r="BL48" s="36">
        <v>0</v>
      </c>
      <c r="BM48" s="34">
        <v>0</v>
      </c>
      <c r="BN48" s="37">
        <v>0</v>
      </c>
      <c r="BO48" s="34">
        <v>0</v>
      </c>
      <c r="BP48" s="34">
        <f>BL48</f>
        <v>0</v>
      </c>
      <c r="BQ48" s="34">
        <v>0</v>
      </c>
      <c r="BR48" s="34">
        <v>0</v>
      </c>
      <c r="BS48" s="34">
        <v>0</v>
      </c>
      <c r="BT48" s="34">
        <v>0</v>
      </c>
      <c r="BU48" s="34">
        <f t="shared" si="25"/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34">
        <v>0</v>
      </c>
      <c r="CE48" s="34">
        <v>0</v>
      </c>
      <c r="CF48" s="34">
        <v>0</v>
      </c>
      <c r="CG48" s="34">
        <v>0</v>
      </c>
      <c r="CH48" s="34">
        <v>0</v>
      </c>
      <c r="CI48" s="34">
        <v>0</v>
      </c>
    </row>
    <row r="49" spans="1:87" s="8" customFormat="1" ht="29.25" customHeight="1">
      <c r="A49" s="92" t="s">
        <v>0</v>
      </c>
      <c r="B49" s="93"/>
      <c r="C49" s="93"/>
      <c r="D49" s="93"/>
      <c r="E49" s="33">
        <f aca="true" t="shared" si="28" ref="E49:J49">SUM(E11:E48)</f>
        <v>203047904.14000002</v>
      </c>
      <c r="F49" s="33">
        <f t="shared" si="28"/>
        <v>65</v>
      </c>
      <c r="G49" s="33">
        <f t="shared" si="28"/>
        <v>3107780</v>
      </c>
      <c r="H49" s="33">
        <f t="shared" si="28"/>
        <v>144940.99999999997</v>
      </c>
      <c r="I49" s="33">
        <f t="shared" si="28"/>
        <v>12899749</v>
      </c>
      <c r="J49" s="33">
        <f t="shared" si="28"/>
        <v>144940.99999999997</v>
      </c>
      <c r="K49" s="33">
        <f aca="true" t="shared" si="29" ref="K49:BV49">SUM(K11:K48)</f>
        <v>6522345</v>
      </c>
      <c r="L49" s="33">
        <f t="shared" si="29"/>
        <v>984</v>
      </c>
      <c r="M49" s="33">
        <f t="shared" si="29"/>
        <v>12534192</v>
      </c>
      <c r="N49" s="33">
        <f t="shared" si="29"/>
        <v>35064066</v>
      </c>
      <c r="O49" s="33">
        <f t="shared" si="29"/>
        <v>124205.09999999998</v>
      </c>
      <c r="P49" s="33">
        <f t="shared" si="29"/>
        <v>22977943.5</v>
      </c>
      <c r="Q49" s="33">
        <f t="shared" si="29"/>
        <v>24905.3</v>
      </c>
      <c r="R49" s="33">
        <f t="shared" si="29"/>
        <v>18205774.299999997</v>
      </c>
      <c r="S49" s="33">
        <f t="shared" si="29"/>
        <v>41183717.79999999</v>
      </c>
      <c r="T49" s="33">
        <f t="shared" si="29"/>
        <v>124205.09999999998</v>
      </c>
      <c r="U49" s="45">
        <f>SUM(U11:U48)</f>
        <v>0</v>
      </c>
      <c r="V49" s="33">
        <f t="shared" si="29"/>
        <v>24905.3</v>
      </c>
      <c r="W49" s="33">
        <f t="shared" si="29"/>
        <v>12602081.8</v>
      </c>
      <c r="X49" s="33">
        <f t="shared" si="29"/>
        <v>12602081.8</v>
      </c>
      <c r="Y49" s="33">
        <f t="shared" si="29"/>
        <v>124205.09999999998</v>
      </c>
      <c r="Z49" s="33">
        <f t="shared" si="29"/>
        <v>0</v>
      </c>
      <c r="AA49" s="33">
        <f t="shared" si="29"/>
        <v>24905.3</v>
      </c>
      <c r="AB49" s="33">
        <f t="shared" si="29"/>
        <v>7770453.600000001</v>
      </c>
      <c r="AC49" s="33">
        <f t="shared" si="29"/>
        <v>7770453.600000001</v>
      </c>
      <c r="AD49" s="33">
        <f t="shared" si="29"/>
        <v>124205.09999999998</v>
      </c>
      <c r="AE49" s="33">
        <f t="shared" si="29"/>
        <v>7079690.7</v>
      </c>
      <c r="AF49" s="33">
        <f t="shared" si="29"/>
        <v>24905.3</v>
      </c>
      <c r="AG49" s="33">
        <f t="shared" si="29"/>
        <v>5753124.300000001</v>
      </c>
      <c r="AH49" s="33">
        <f t="shared" si="29"/>
        <v>12832815</v>
      </c>
      <c r="AI49" s="33">
        <f t="shared" si="29"/>
        <v>0</v>
      </c>
      <c r="AJ49" s="33">
        <f t="shared" si="29"/>
        <v>0</v>
      </c>
      <c r="AK49" s="33">
        <f t="shared" si="29"/>
        <v>0</v>
      </c>
      <c r="AL49" s="33">
        <f t="shared" si="29"/>
        <v>0</v>
      </c>
      <c r="AM49" s="33">
        <f t="shared" si="29"/>
        <v>0</v>
      </c>
      <c r="AN49" s="33">
        <f t="shared" si="29"/>
        <v>0</v>
      </c>
      <c r="AO49" s="33">
        <f t="shared" si="29"/>
        <v>0</v>
      </c>
      <c r="AP49" s="33">
        <f t="shared" si="29"/>
        <v>0</v>
      </c>
      <c r="AQ49" s="33">
        <f t="shared" si="29"/>
        <v>0</v>
      </c>
      <c r="AR49" s="33">
        <f t="shared" si="29"/>
        <v>0</v>
      </c>
      <c r="AS49" s="33">
        <f t="shared" si="29"/>
        <v>0</v>
      </c>
      <c r="AT49" s="33">
        <f t="shared" si="29"/>
        <v>0</v>
      </c>
      <c r="AU49" s="33">
        <f t="shared" si="29"/>
        <v>0</v>
      </c>
      <c r="AV49" s="33">
        <f t="shared" si="29"/>
        <v>0</v>
      </c>
      <c r="AW49" s="33">
        <f t="shared" si="29"/>
        <v>0</v>
      </c>
      <c r="AX49" s="33">
        <f t="shared" si="29"/>
        <v>21715.9</v>
      </c>
      <c r="AY49" s="33">
        <f t="shared" si="29"/>
        <v>36504427.89999999</v>
      </c>
      <c r="AZ49" s="33">
        <f t="shared" si="29"/>
        <v>3076.3</v>
      </c>
      <c r="BA49" s="33">
        <f t="shared" si="29"/>
        <v>5964945.699999999</v>
      </c>
      <c r="BB49" s="33">
        <f t="shared" si="29"/>
        <v>0</v>
      </c>
      <c r="BC49" s="33">
        <f t="shared" si="29"/>
        <v>0</v>
      </c>
      <c r="BD49" s="33">
        <f t="shared" si="29"/>
        <v>0</v>
      </c>
      <c r="BE49" s="33">
        <f t="shared" si="29"/>
        <v>0</v>
      </c>
      <c r="BF49" s="33">
        <f t="shared" si="29"/>
        <v>0</v>
      </c>
      <c r="BG49" s="33">
        <f t="shared" si="29"/>
        <v>0</v>
      </c>
      <c r="BH49" s="33">
        <f t="shared" si="29"/>
        <v>0</v>
      </c>
      <c r="BI49" s="33">
        <f t="shared" si="29"/>
        <v>0</v>
      </c>
      <c r="BJ49" s="33">
        <f t="shared" si="29"/>
        <v>9610.63</v>
      </c>
      <c r="BK49" s="33">
        <f t="shared" si="29"/>
        <v>10504418.59</v>
      </c>
      <c r="BL49" s="33">
        <f t="shared" si="29"/>
        <v>35878.25</v>
      </c>
      <c r="BM49" s="33">
        <f t="shared" si="29"/>
        <v>30388877.75</v>
      </c>
      <c r="BN49" s="33">
        <f t="shared" si="29"/>
        <v>0</v>
      </c>
      <c r="BO49" s="33">
        <f t="shared" si="29"/>
        <v>0</v>
      </c>
      <c r="BP49" s="33">
        <f t="shared" si="29"/>
        <v>0</v>
      </c>
      <c r="BQ49" s="33">
        <f t="shared" si="29"/>
        <v>0</v>
      </c>
      <c r="BR49" s="33">
        <f t="shared" si="29"/>
        <v>0</v>
      </c>
      <c r="BS49" s="33">
        <f t="shared" si="29"/>
        <v>0</v>
      </c>
      <c r="BT49" s="33">
        <f t="shared" si="29"/>
        <v>2350</v>
      </c>
      <c r="BU49" s="33">
        <f t="shared" si="29"/>
        <v>7611650</v>
      </c>
      <c r="BV49" s="33">
        <f t="shared" si="29"/>
        <v>0</v>
      </c>
      <c r="BW49" s="33">
        <f aca="true" t="shared" si="30" ref="BW49:CI49">SUM(BW11:BW48)</f>
        <v>0</v>
      </c>
      <c r="BX49" s="33">
        <f t="shared" si="30"/>
        <v>0</v>
      </c>
      <c r="BY49" s="33">
        <f t="shared" si="30"/>
        <v>0</v>
      </c>
      <c r="BZ49" s="33">
        <f t="shared" si="30"/>
        <v>0</v>
      </c>
      <c r="CA49" s="33">
        <f t="shared" si="30"/>
        <v>0</v>
      </c>
      <c r="CB49" s="33">
        <f t="shared" si="30"/>
        <v>350</v>
      </c>
      <c r="CC49" s="33">
        <f t="shared" si="30"/>
        <v>2620450</v>
      </c>
      <c r="CD49" s="33">
        <f t="shared" si="30"/>
        <v>0</v>
      </c>
      <c r="CE49" s="33">
        <f t="shared" si="30"/>
        <v>0</v>
      </c>
      <c r="CF49" s="33">
        <f t="shared" si="30"/>
        <v>0</v>
      </c>
      <c r="CG49" s="33">
        <f t="shared" si="30"/>
        <v>0</v>
      </c>
      <c r="CH49" s="33">
        <f t="shared" si="30"/>
        <v>0</v>
      </c>
      <c r="CI49" s="33">
        <f t="shared" si="30"/>
        <v>0</v>
      </c>
    </row>
    <row r="50" spans="1:20" s="10" customFormat="1" ht="18.7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9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10" customFormat="1" ht="18.7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s="10" customFormat="1" ht="18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="10" customFormat="1" ht="18.75"/>
    <row r="54" spans="1:27" s="10" customFormat="1" ht="39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12"/>
      <c r="V54" s="12"/>
      <c r="W54" s="12"/>
      <c r="X54" s="12"/>
      <c r="Y54" s="12"/>
      <c r="Z54" s="12"/>
      <c r="AA54" s="12"/>
    </row>
    <row r="55" spans="1:27" s="10" customFormat="1" ht="39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12"/>
      <c r="V55" s="12"/>
      <c r="W55" s="12"/>
      <c r="X55" s="12"/>
      <c r="Y55" s="12"/>
      <c r="Z55" s="12"/>
      <c r="AA55" s="12"/>
    </row>
  </sheetData>
  <sheetProtection/>
  <mergeCells count="65">
    <mergeCell ref="A6:CI6"/>
    <mergeCell ref="F8:M8"/>
    <mergeCell ref="F9:G9"/>
    <mergeCell ref="H9:I9"/>
    <mergeCell ref="J9:K9"/>
    <mergeCell ref="L9:M9"/>
    <mergeCell ref="N8:N9"/>
    <mergeCell ref="O8:R8"/>
    <mergeCell ref="S8:S9"/>
    <mergeCell ref="O9:P9"/>
    <mergeCell ref="E7:E9"/>
    <mergeCell ref="AI8:AJ8"/>
    <mergeCell ref="Y8:AB8"/>
    <mergeCell ref="AC8:AC9"/>
    <mergeCell ref="Y9:Z9"/>
    <mergeCell ref="AA9:AB9"/>
    <mergeCell ref="AD8:AG8"/>
    <mergeCell ref="AH8:AH9"/>
    <mergeCell ref="AD9:AE9"/>
    <mergeCell ref="A49:D49"/>
    <mergeCell ref="T8:W8"/>
    <mergeCell ref="X8:X9"/>
    <mergeCell ref="T9:U9"/>
    <mergeCell ref="V9:W9"/>
    <mergeCell ref="A7:A10"/>
    <mergeCell ref="B7:B10"/>
    <mergeCell ref="C7:C10"/>
    <mergeCell ref="D7:D10"/>
    <mergeCell ref="Q9:R9"/>
    <mergeCell ref="BN8:BO8"/>
    <mergeCell ref="AX8:AY8"/>
    <mergeCell ref="AV8:AW8"/>
    <mergeCell ref="AK8:AK9"/>
    <mergeCell ref="AI9:AJ9"/>
    <mergeCell ref="F7:AK7"/>
    <mergeCell ref="AL8:AP8"/>
    <mergeCell ref="AL7:AW7"/>
    <mergeCell ref="AQ8:AU8"/>
    <mergeCell ref="BJ8:BK8"/>
    <mergeCell ref="BL8:BM8"/>
    <mergeCell ref="AZ8:BA8"/>
    <mergeCell ref="BB8:BC8"/>
    <mergeCell ref="AF9:AG9"/>
    <mergeCell ref="BD8:BE8"/>
    <mergeCell ref="BF8:BG8"/>
    <mergeCell ref="CF5:CI5"/>
    <mergeCell ref="CF7:CI7"/>
    <mergeCell ref="A50:J52"/>
    <mergeCell ref="A54:T55"/>
    <mergeCell ref="CF8:CG8"/>
    <mergeCell ref="CH8:CI8"/>
    <mergeCell ref="BT8:BU8"/>
    <mergeCell ref="BV8:BW8"/>
    <mergeCell ref="AX7:BG7"/>
    <mergeCell ref="BH7:BI8"/>
    <mergeCell ref="BM2:CC2"/>
    <mergeCell ref="BM3:CC3"/>
    <mergeCell ref="BM4:CC4"/>
    <mergeCell ref="BJ7:CE7"/>
    <mergeCell ref="BX8:BY8"/>
    <mergeCell ref="BZ8:CA8"/>
    <mergeCell ref="BP8:BQ8"/>
    <mergeCell ref="BR8:BS8"/>
    <mergeCell ref="CB8:CC8"/>
    <mergeCell ref="CD8:CE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 Константин Вячеславович</dc:creator>
  <cp:keywords/>
  <dc:description/>
  <cp:lastModifiedBy>Work</cp:lastModifiedBy>
  <cp:lastPrinted>2014-09-08T09:13:00Z</cp:lastPrinted>
  <dcterms:created xsi:type="dcterms:W3CDTF">2014-07-29T14:23:33Z</dcterms:created>
  <dcterms:modified xsi:type="dcterms:W3CDTF">2014-10-15T09:14:09Z</dcterms:modified>
  <cp:category/>
  <cp:version/>
  <cp:contentType/>
  <cp:contentStatus/>
</cp:coreProperties>
</file>