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2024-2026" sheetId="1" r:id="rId1"/>
  </sheets>
  <definedNames>
    <definedName name="_xlnm.Print_Titles" localSheetId="0">'2024-2026'!$7:$7</definedName>
  </definedNames>
  <calcPr fullCalcOnLoad="1"/>
</workbook>
</file>

<file path=xl/sharedStrings.xml><?xml version="1.0" encoding="utf-8"?>
<sst xmlns="http://schemas.openxmlformats.org/spreadsheetml/2006/main" count="80" uniqueCount="80">
  <si>
    <t>1 00 00000 00 0000 000</t>
  </si>
  <si>
    <t>1 08 00000 00 0000 000</t>
  </si>
  <si>
    <t>2 02 00000 00 0000 000</t>
  </si>
  <si>
    <t>Единый налог на вмененный доход для отдельных видов деятельности</t>
  </si>
  <si>
    <t xml:space="preserve"> Наименования</t>
  </si>
  <si>
    <t>БЕЗВОЗМЕЗДНЫЕ ПОСТУПЛЕНИЯ ОТ ДРУГИХ БЮДЖЕТОВ БЮДЖЕТНОЙ СИСТЕМЫ РОССИЙСКОЙ ФЕДЕРАЦИИ</t>
  </si>
  <si>
    <t>2 02 01003 02 0000 151</t>
  </si>
  <si>
    <t xml:space="preserve">1 05 02000 02 0000 110 </t>
  </si>
  <si>
    <t xml:space="preserve">1 06 01000 00 0000 110 </t>
  </si>
  <si>
    <t xml:space="preserve">1 06 06000 00 0000 110 </t>
  </si>
  <si>
    <t>Налог на имущество физических лиц</t>
  </si>
  <si>
    <t xml:space="preserve">         Дотации бюджетам субъектов Российской Федерации на поддержку мер по обеспечению сбалансированности бюджетов</t>
  </si>
  <si>
    <t>1 01 00000 00 0000 000</t>
  </si>
  <si>
    <t>НАЛОГИ НА СОВОКУПНЫЙ ДОХОД</t>
  </si>
  <si>
    <t>1 05 00000 00 0000 000</t>
  </si>
  <si>
    <t>НАЛОГИ НА ИМУЩЕСТВО</t>
  </si>
  <si>
    <t>1 06 00000 00 0000 000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</si>
  <si>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</si>
  <si>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</si>
  <si>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</si>
  <si>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Дотации бюджетам муниципальных районов (городских округов) Московской области на выравнивание бюджетной обеспеченности муниципальных районов (городских округов) Московской области из бюджета Московской области</t>
  </si>
  <si>
    <t>Дотации бюджетам поселений Московской области, в том числе городским округам по осуществлению ими полномочий по решению вопросов местного значения, отнесенных в соответствии с законодательством Российской Федерации к полномочиям органов местного самоуправления поселений, на сбалансированность бюджетов поселений, в том числе городских округов, из бюджета Московской области</t>
  </si>
  <si>
    <t>ПЛАТЕЖИ ПРИ ПОЛЬЗОВАНИИ ПРИРОДНЫМИ РЕСУРСАМИ</t>
  </si>
  <si>
    <t>1 12 00000 00 0000 000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</si>
  <si>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</si>
  <si>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</si>
  <si>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</si>
  <si>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</si>
  <si>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ВСЕГО ДОХОДОВ</t>
  </si>
  <si>
    <t>Субвенции  бюджетам субъектов Российской Федерации и муниципальных образований</t>
  </si>
  <si>
    <t xml:space="preserve">ГОСУДАРСТВЕННАЯ ПОШЛИНА </t>
  </si>
  <si>
    <t>2 00 00000 00 0000 000</t>
  </si>
  <si>
    <t xml:space="preserve">БЕЗВОЗМЕЗДНЫЕ ПОСТУПЛЕНИЯ </t>
  </si>
  <si>
    <t>1 05 01000 00 0000 110</t>
  </si>
  <si>
    <t>1 03 00000 00 0000 000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</si>
  <si>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</si>
  <si>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</si>
  <si>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</si>
  <si>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1 05 04000 02 0000 110</t>
  </si>
  <si>
    <t>Налог, взимаемый в связи с применением патентной системы налогообложения</t>
  </si>
  <si>
    <t>Субсидии  бюджетам субъектов  Российской Федерации и муниципальных образований (межбюджетные субсидии)</t>
  </si>
  <si>
    <t>Налог, взимаемый в связи с применением упрощенной системы налогообложения</t>
  </si>
  <si>
    <t>113 00000 00 0000 000</t>
  </si>
  <si>
    <t xml:space="preserve">1 05 03000 02 0000 110 </t>
  </si>
  <si>
    <t>Единый сельскохозяйственный налог</t>
  </si>
  <si>
    <t>Возврат остатков субсидий. Субвенций и иных межбюджетных трансфертов, имеющих целевое назначение, прошлых лет</t>
  </si>
  <si>
    <t>2 19 60010 04 0000 150</t>
  </si>
  <si>
    <t>2 02 30000 00 0000 150</t>
  </si>
  <si>
    <t>2 02 20000 00 0000 150</t>
  </si>
  <si>
    <t>2 02 49999 04 0000 150</t>
  </si>
  <si>
    <t>2 02 10000 00 0000 000</t>
  </si>
  <si>
    <t>Дотации бюджетам бюджетной системы Российской Федерации</t>
  </si>
  <si>
    <t>2 07 04000 00 0000150</t>
  </si>
  <si>
    <t>Прочие безвозмездные поступления в бюджеты городских округов</t>
  </si>
  <si>
    <t>Иные  межбюджетные трансферты</t>
  </si>
  <si>
    <t>ДОХОДЫ ОТ ОКАЗАНИЯ УСЛУГ И КОМПЕНСАЦИИ ЗАТРАТ ГОСУДАРСТВА</t>
  </si>
  <si>
    <t>Факт 
2022 года</t>
  </si>
  <si>
    <t>Уточненный план 2023 года</t>
  </si>
  <si>
    <t>Ожидаемое исполнение 2023 года                      тыс. руб.</t>
  </si>
  <si>
    <t>Прогноз 
2024 год                          тыс. руб.</t>
  </si>
  <si>
    <t>Прогноз 
2025 год                              тыс. руб.</t>
  </si>
  <si>
    <t>Прогноз 
2026 год                        тыс. руб.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</si>
  <si>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</si>
  <si>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</si>
  <si>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</si>
  <si>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</si>
  <si>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</si>
  <si>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</si>
  <si>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</si>
  <si>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</si>
  <si>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1 11 07 000 00 0000 120</t>
  </si>
  <si>
    <t>Платежи от государственных и муниципальных унитарных предприятий</t>
  </si>
  <si>
    <t>1 11 09 000 00 0000 120</t>
  </si>
  <si>
    <t xml:space="preserve">Прочие доходы от использования имущества и прав, находящихся в государственной и муниципальной собственности 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</si>
  <si>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</si>
  <si>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</si>
  <si>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1 17 00000 00 0000 000</t>
  </si>
  <si>
    <t>ПРОЧИЕ НЕНАЛОГОВЫЕ ДОХОДЫ</t>
  </si>
  <si>
    <t>Сведения о прогнозируемых объемах поступлений по видам доходов на 2024 год и на плановый период 2025 и 2026 годов в сравнении с ожидаемым исполнением за 2023 год</t>
  </si>
  <si>
    <t>Процент исполнения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</si>
</sst>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  <numFmt numFmtId="180" formatCode="0.0%"/>
    <numFmt numFmtId="181" formatCode="[&gt;=50]#,##0.0,;[Red][&lt;=-50]\-#,##0.0,;#,##0.0,"/>
    <numFmt numFmtId="182" formatCode="[$-FC19]d\ mmmm\ yyyy\ &quot;г.&quot;"/>
    <numFmt numFmtId="183" formatCode="[&gt;=5]#,##0.00,;[Red][&lt;=-5]\-#,##0.00,;#,##0.00,"/>
  </numFmts>
  <fonts count="47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vertical="top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174" fontId="4" fillId="0" borderId="0" xfId="0" applyNumberFormat="1" applyFont="1" applyFill="1" applyBorder="1" applyAlignment="1">
      <alignment horizontal="justify" vertical="top" wrapText="1"/>
    </xf>
    <xf numFmtId="174" fontId="4" fillId="0" borderId="0" xfId="0" applyNumberFormat="1" applyFont="1" applyFill="1" applyBorder="1" applyAlignment="1">
      <alignment horizontal="left" vertical="top" wrapText="1"/>
    </xf>
    <xf numFmtId="2" fontId="4" fillId="0" borderId="0" xfId="0" applyNumberFormat="1" applyFont="1" applyBorder="1" applyAlignment="1">
      <alignment/>
    </xf>
    <xf numFmtId="174" fontId="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left" vertical="center" wrapText="1"/>
    </xf>
    <xf numFmtId="174" fontId="3" fillId="0" borderId="14" xfId="0" applyNumberFormat="1" applyFont="1" applyFill="1" applyBorder="1" applyAlignment="1">
      <alignment horizontal="left" vertical="center" wrapText="1"/>
    </xf>
    <xf numFmtId="174" fontId="3" fillId="0" borderId="14" xfId="0" applyNumberFormat="1" applyFont="1" applyFill="1" applyBorder="1" applyAlignment="1">
      <alignment horizontal="left" vertical="center" wrapText="1"/>
    </xf>
    <xf numFmtId="174" fontId="4" fillId="0" borderId="14" xfId="0" applyNumberFormat="1" applyFont="1" applyFill="1" applyBorder="1" applyAlignment="1">
      <alignment horizontal="left" vertical="top" wrapText="1"/>
    </xf>
    <xf numFmtId="174" fontId="4" fillId="0" borderId="14" xfId="0" applyNumberFormat="1" applyFont="1" applyFill="1" applyBorder="1" applyAlignment="1">
      <alignment horizontal="left" vertical="center" wrapText="1"/>
    </xf>
    <xf numFmtId="174" fontId="3" fillId="0" borderId="14" xfId="0" applyNumberFormat="1" applyFont="1" applyFill="1" applyBorder="1" applyAlignment="1">
      <alignment horizontal="left" vertical="top" wrapText="1"/>
    </xf>
    <xf numFmtId="174" fontId="3" fillId="0" borderId="14" xfId="0" applyNumberFormat="1" applyFont="1" applyFill="1" applyBorder="1" applyAlignment="1">
      <alignment horizontal="left" vertical="top" wrapText="1"/>
    </xf>
    <xf numFmtId="174" fontId="4" fillId="0" borderId="14" xfId="0" applyNumberFormat="1" applyFont="1" applyFill="1" applyBorder="1" applyAlignment="1">
      <alignment horizontal="left" vertical="top" wrapText="1"/>
    </xf>
    <xf numFmtId="174" fontId="3" fillId="33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4" fontId="3" fillId="16" borderId="15" xfId="0" applyNumberFormat="1" applyFont="1" applyFill="1" applyBorder="1" applyAlignment="1">
      <alignment horizontal="center" vertical="center" wrapText="1"/>
    </xf>
    <xf numFmtId="4" fontId="3" fillId="10" borderId="18" xfId="0" applyNumberFormat="1" applyFont="1" applyFill="1" applyBorder="1" applyAlignment="1">
      <alignment horizontal="center" vertical="center" wrapText="1"/>
    </xf>
    <xf numFmtId="4" fontId="45" fillId="10" borderId="19" xfId="0" applyNumberFormat="1" applyFont="1" applyFill="1" applyBorder="1" applyAlignment="1">
      <alignment horizontal="center" vertical="center"/>
    </xf>
    <xf numFmtId="4" fontId="3" fillId="10" borderId="20" xfId="0" applyNumberFormat="1" applyFont="1" applyFill="1" applyBorder="1" applyAlignment="1">
      <alignment horizontal="center" vertical="center" wrapText="1"/>
    </xf>
    <xf numFmtId="4" fontId="46" fillId="10" borderId="19" xfId="0" applyNumberFormat="1" applyFont="1" applyFill="1" applyBorder="1" applyAlignment="1">
      <alignment horizontal="center" vertical="center"/>
    </xf>
    <xf numFmtId="4" fontId="5" fillId="10" borderId="20" xfId="0" applyNumberFormat="1" applyFont="1" applyFill="1" applyBorder="1" applyAlignment="1">
      <alignment horizontal="center" vertical="center" wrapText="1"/>
    </xf>
    <xf numFmtId="4" fontId="7" fillId="10" borderId="20" xfId="0" applyNumberFormat="1" applyFont="1" applyFill="1" applyBorder="1" applyAlignment="1">
      <alignment horizontal="center" vertical="center" wrapText="1"/>
    </xf>
    <xf numFmtId="4" fontId="5" fillId="10" borderId="21" xfId="0" applyNumberFormat="1" applyFont="1" applyFill="1" applyBorder="1" applyAlignment="1">
      <alignment horizontal="center" vertical="center" wrapText="1"/>
    </xf>
    <xf numFmtId="4" fontId="7" fillId="10" borderId="18" xfId="0" applyNumberFormat="1" applyFont="1" applyFill="1" applyBorder="1" applyAlignment="1">
      <alignment horizontal="center" vertical="center" wrapText="1"/>
    </xf>
    <xf numFmtId="4" fontId="3" fillId="10" borderId="20" xfId="0" applyNumberFormat="1" applyFont="1" applyFill="1" applyBorder="1" applyAlignment="1">
      <alignment horizontal="center" vertical="center" wrapText="1"/>
    </xf>
    <xf numFmtId="4" fontId="4" fillId="10" borderId="20" xfId="0" applyNumberFormat="1" applyFont="1" applyFill="1" applyBorder="1" applyAlignment="1">
      <alignment horizontal="center" vertical="center" wrapText="1"/>
    </xf>
    <xf numFmtId="4" fontId="4" fillId="10" borderId="20" xfId="0" applyNumberFormat="1" applyFont="1" applyFill="1" applyBorder="1" applyAlignment="1">
      <alignment horizontal="center" vertical="center" wrapText="1"/>
    </xf>
    <xf numFmtId="4" fontId="4" fillId="10" borderId="21" xfId="0" applyNumberFormat="1" applyFont="1" applyFill="1" applyBorder="1" applyAlignment="1">
      <alignment horizontal="center" vertical="center" wrapText="1"/>
    </xf>
    <xf numFmtId="4" fontId="4" fillId="10" borderId="20" xfId="0" applyNumberFormat="1" applyFont="1" applyFill="1" applyBorder="1" applyAlignment="1">
      <alignment horizontal="center" vertical="top" wrapText="1"/>
    </xf>
    <xf numFmtId="4" fontId="3" fillId="10" borderId="18" xfId="0" applyNumberFormat="1" applyFont="1" applyFill="1" applyBorder="1" applyAlignment="1">
      <alignment horizontal="center" vertical="center" wrapText="1"/>
    </xf>
    <xf numFmtId="4" fontId="4" fillId="10" borderId="20" xfId="0" applyNumberFormat="1" applyFont="1" applyFill="1" applyBorder="1" applyAlignment="1">
      <alignment horizontal="center" vertical="center"/>
    </xf>
    <xf numFmtId="4" fontId="3" fillId="10" borderId="20" xfId="0" applyNumberFormat="1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174" fontId="3" fillId="16" borderId="12" xfId="0" applyNumberFormat="1" applyFont="1" applyFill="1" applyBorder="1" applyAlignment="1">
      <alignment horizontal="left" vertical="center" wrapText="1"/>
    </xf>
    <xf numFmtId="0" fontId="4" fillId="16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80" fontId="3" fillId="34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174" fontId="3" fillId="0" borderId="24" xfId="0" applyNumberFormat="1" applyFont="1" applyFill="1" applyBorder="1" applyAlignment="1">
      <alignment horizontal="left" vertical="center" wrapText="1"/>
    </xf>
    <xf numFmtId="4" fontId="7" fillId="10" borderId="25" xfId="0" applyNumberFormat="1" applyFont="1" applyFill="1" applyBorder="1" applyAlignment="1">
      <alignment horizontal="center" vertical="center" wrapText="1"/>
    </xf>
    <xf numFmtId="4" fontId="3" fillId="10" borderId="25" xfId="0" applyNumberFormat="1" applyFont="1" applyFill="1" applyBorder="1" applyAlignment="1">
      <alignment horizontal="center" vertical="center" wrapText="1"/>
    </xf>
    <xf numFmtId="174" fontId="4" fillId="34" borderId="0" xfId="0" applyNumberFormat="1" applyFont="1" applyFill="1" applyBorder="1" applyAlignment="1">
      <alignment horizontal="left" vertical="top" wrapText="1"/>
    </xf>
    <xf numFmtId="174" fontId="4" fillId="34" borderId="0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8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5"/>
  <sheetViews>
    <sheetView tabSelected="1" zoomScalePageLayoutView="0" workbookViewId="0" topLeftCell="A28">
      <selection activeCell="K39" sqref="K39"/>
    </sheetView>
  </sheetViews>
  <sheetFormatPr defaultColWidth="9.00390625" defaultRowHeight="12.75"/>
  <cols>
    <col min="1" max="1" width="25.375" style="4" customWidth="1"/>
    <col min="2" max="2" width="61.125" style="13" customWidth="1"/>
    <col min="3" max="3" width="23.375" style="13" customWidth="1"/>
    <col min="4" max="4" width="24.00390625" style="13" customWidth="1"/>
    <col min="5" max="6" width="17.625" style="13" customWidth="1"/>
    <col min="7" max="7" width="20.00390625" style="13" customWidth="1"/>
    <col min="8" max="8" width="20.375" style="11" customWidth="1"/>
    <col min="9" max="9" width="18.875" style="2" customWidth="1"/>
    <col min="10" max="10" width="15.25390625" style="2" customWidth="1"/>
    <col min="11" max="11" width="15.625" style="2" customWidth="1"/>
    <col min="12" max="13" width="13.125" style="2" bestFit="1" customWidth="1"/>
    <col min="14" max="16384" width="9.125" style="2" customWidth="1"/>
  </cols>
  <sheetData>
    <row r="1" spans="2:9" ht="15.75">
      <c r="B1" s="17"/>
      <c r="C1" s="17"/>
      <c r="D1" s="17"/>
      <c r="E1" s="17"/>
      <c r="F1" s="17"/>
      <c r="G1" s="17"/>
      <c r="H1" s="80"/>
      <c r="I1" s="80"/>
    </row>
    <row r="2" spans="2:9" ht="15.75">
      <c r="B2" s="17"/>
      <c r="C2" s="17"/>
      <c r="D2" s="17"/>
      <c r="E2" s="17"/>
      <c r="F2" s="17"/>
      <c r="G2" s="17"/>
      <c r="H2" s="18"/>
      <c r="I2" s="18"/>
    </row>
    <row r="3" spans="1:9" ht="15.75">
      <c r="A3" s="68"/>
      <c r="B3" s="69"/>
      <c r="C3" s="69"/>
      <c r="D3" s="69"/>
      <c r="E3" s="69"/>
      <c r="F3" s="69"/>
      <c r="G3" s="69"/>
      <c r="H3" s="70"/>
      <c r="I3" s="70"/>
    </row>
    <row r="4" spans="1:10" ht="54" customHeight="1">
      <c r="A4" s="68"/>
      <c r="B4" s="81" t="s">
        <v>78</v>
      </c>
      <c r="C4" s="81"/>
      <c r="D4" s="81"/>
      <c r="E4" s="81"/>
      <c r="F4" s="81"/>
      <c r="G4" s="81"/>
      <c r="H4" s="81"/>
      <c r="I4" s="71"/>
      <c r="J4" s="67"/>
    </row>
    <row r="5" spans="1:9" ht="18" customHeight="1" thickBot="1">
      <c r="A5" s="5"/>
      <c r="B5" s="12"/>
      <c r="C5" s="12"/>
      <c r="D5" s="12"/>
      <c r="E5" s="12"/>
      <c r="F5" s="12"/>
      <c r="G5" s="12"/>
      <c r="I5" s="7"/>
    </row>
    <row r="6" spans="1:9" ht="18" customHeight="1" hidden="1" thickBot="1">
      <c r="A6" s="5"/>
      <c r="B6" s="12"/>
      <c r="C6" s="12"/>
      <c r="D6" s="12"/>
      <c r="E6" s="12"/>
      <c r="F6" s="12"/>
      <c r="G6" s="12"/>
      <c r="I6" s="7"/>
    </row>
    <row r="7" spans="1:10" s="3" customFormat="1" ht="85.5" customHeight="1" thickBot="1">
      <c r="A7" s="58"/>
      <c r="B7" s="25" t="s">
        <v>4</v>
      </c>
      <c r="C7" s="34" t="s">
        <v>56</v>
      </c>
      <c r="D7" s="34" t="s">
        <v>57</v>
      </c>
      <c r="E7" s="34" t="s">
        <v>58</v>
      </c>
      <c r="F7" s="34" t="s">
        <v>79</v>
      </c>
      <c r="G7" s="34" t="s">
        <v>59</v>
      </c>
      <c r="H7" s="35" t="s">
        <v>60</v>
      </c>
      <c r="I7" s="35" t="s">
        <v>61</v>
      </c>
      <c r="J7" s="64"/>
    </row>
    <row r="8" spans="1:13" s="3" customFormat="1" ht="34.5" customHeight="1" thickBot="1">
      <c r="A8" s="55" t="s">
        <v>0</v>
      </c>
      <c r="B8" s="56" t="s">
        <v>35</v>
      </c>
      <c r="C8" s="38">
        <f>SUM(C9+C10+C17+C20+C21+C28+C29+C30+C31+C11)</f>
        <v>2185016.28625</v>
      </c>
      <c r="D8" s="38">
        <f>SUM(D9+D10+D17+D20+D21+D28+D29+D30+D31+D11)</f>
        <v>2615427.91</v>
      </c>
      <c r="E8" s="38">
        <f>SUM(E9+E10+E17+E20+E21+E28+E29+E30+E31+E11+E32)</f>
        <v>2432883.1600000006</v>
      </c>
      <c r="F8" s="38">
        <f>SUM(E8/D8*100)</f>
        <v>93.02046333213599</v>
      </c>
      <c r="G8" s="38">
        <f>SUM(G9+G10+G17+G20+G21+G28+G29+G30+G31+G11)</f>
        <v>2855688</v>
      </c>
      <c r="H8" s="38">
        <f>SUM(H9+H10+H17+H20+H21+H28+H29+H30+H31+H11)</f>
        <v>2694969.54</v>
      </c>
      <c r="I8" s="38">
        <f>SUM(I9+I10+I17+I20+I21+I28+I29+I30+I31+I11)</f>
        <v>2802880.62</v>
      </c>
      <c r="J8" s="65"/>
      <c r="K8" s="60"/>
      <c r="L8" s="60"/>
      <c r="M8" s="60"/>
    </row>
    <row r="9" spans="1:13" s="1" customFormat="1" ht="21" customHeight="1" thickBot="1">
      <c r="A9" s="24" t="s">
        <v>12</v>
      </c>
      <c r="B9" s="26" t="s">
        <v>36</v>
      </c>
      <c r="C9" s="39">
        <v>550532.1851</v>
      </c>
      <c r="D9" s="46">
        <v>707873</v>
      </c>
      <c r="E9" s="39">
        <v>660150</v>
      </c>
      <c r="F9" s="38">
        <f aca="true" t="shared" si="0" ref="F9:F44">SUM(E9/D9*100)</f>
        <v>93.25825395233326</v>
      </c>
      <c r="G9" s="39">
        <v>1038767.76</v>
      </c>
      <c r="H9" s="52">
        <v>725140</v>
      </c>
      <c r="I9" s="52">
        <v>799106</v>
      </c>
      <c r="J9" s="66"/>
      <c r="K9" s="59"/>
      <c r="L9" s="59"/>
      <c r="M9" s="59"/>
    </row>
    <row r="10" spans="1:12" s="1" customFormat="1" ht="54.75" customHeight="1" thickBot="1">
      <c r="A10" s="20" t="s">
        <v>34</v>
      </c>
      <c r="B10" s="27" t="s">
        <v>37</v>
      </c>
      <c r="C10" s="40">
        <v>4124.79924</v>
      </c>
      <c r="D10" s="44">
        <v>3976</v>
      </c>
      <c r="E10" s="47">
        <v>4129.9</v>
      </c>
      <c r="F10" s="38">
        <f t="shared" si="0"/>
        <v>103.87072434607644</v>
      </c>
      <c r="G10" s="47">
        <v>4488</v>
      </c>
      <c r="H10" s="47">
        <v>4766</v>
      </c>
      <c r="I10" s="47">
        <v>4967</v>
      </c>
      <c r="J10" s="61"/>
      <c r="L10" s="59"/>
    </row>
    <row r="11" spans="1:10" s="1" customFormat="1" ht="24.75" customHeight="1" thickBot="1">
      <c r="A11" s="19" t="s">
        <v>14</v>
      </c>
      <c r="B11" s="28" t="s">
        <v>13</v>
      </c>
      <c r="C11" s="41">
        <f>SUM(C12:C15)</f>
        <v>651843.6447299999</v>
      </c>
      <c r="D11" s="41">
        <f>SUM(D12:D16)</f>
        <v>818443.24</v>
      </c>
      <c r="E11" s="41">
        <f>SUM(E12:E16)</f>
        <v>738384.4900000001</v>
      </c>
      <c r="F11" s="38">
        <f t="shared" si="0"/>
        <v>90.21816711443546</v>
      </c>
      <c r="G11" s="41">
        <f>SUM(G12:G16)</f>
        <v>949022</v>
      </c>
      <c r="H11" s="41">
        <f>SUM(H13,H12,H15,H16)</f>
        <v>1168845.2899999998</v>
      </c>
      <c r="I11" s="41">
        <f>SUM(I13,I12,I15,I16)</f>
        <v>1227327.57</v>
      </c>
      <c r="J11" s="61"/>
    </row>
    <row r="12" spans="1:12" s="1" customFormat="1" ht="35.25" customHeight="1" thickBot="1">
      <c r="A12" s="21" t="s">
        <v>33</v>
      </c>
      <c r="B12" s="29" t="s">
        <v>41</v>
      </c>
      <c r="C12" s="42">
        <v>596402.78094</v>
      </c>
      <c r="D12" s="43">
        <v>763510.83</v>
      </c>
      <c r="E12" s="48">
        <v>684063.9</v>
      </c>
      <c r="F12" s="38">
        <f t="shared" si="0"/>
        <v>89.59452480850861</v>
      </c>
      <c r="G12" s="48">
        <v>887036</v>
      </c>
      <c r="H12" s="48">
        <v>1099924.64</v>
      </c>
      <c r="I12" s="48">
        <v>1154920.87</v>
      </c>
      <c r="J12" s="61"/>
      <c r="L12" s="59"/>
    </row>
    <row r="13" spans="1:12" s="1" customFormat="1" ht="37.5" customHeight="1" thickBot="1">
      <c r="A13" s="21" t="s">
        <v>7</v>
      </c>
      <c r="B13" s="29" t="s">
        <v>3</v>
      </c>
      <c r="C13" s="43">
        <v>-227.69556</v>
      </c>
      <c r="D13" s="43">
        <v>-2081.2</v>
      </c>
      <c r="E13" s="48">
        <v>-665.2</v>
      </c>
      <c r="F13" s="38">
        <f t="shared" si="0"/>
        <v>31.962329425331543</v>
      </c>
      <c r="G13" s="48">
        <v>0</v>
      </c>
      <c r="H13" s="48">
        <v>0</v>
      </c>
      <c r="I13" s="48">
        <v>0</v>
      </c>
      <c r="J13" s="61"/>
      <c r="L13" s="59"/>
    </row>
    <row r="14" spans="1:10" s="1" customFormat="1" ht="24" customHeight="1" thickBot="1">
      <c r="A14" s="21" t="s">
        <v>43</v>
      </c>
      <c r="B14" s="29" t="s">
        <v>44</v>
      </c>
      <c r="C14" s="43">
        <v>21.748</v>
      </c>
      <c r="D14" s="43">
        <v>0</v>
      </c>
      <c r="E14" s="48">
        <v>28.79</v>
      </c>
      <c r="F14" s="38"/>
      <c r="G14" s="51">
        <v>0</v>
      </c>
      <c r="H14" s="48">
        <v>0</v>
      </c>
      <c r="I14" s="48">
        <v>0</v>
      </c>
      <c r="J14" s="61"/>
    </row>
    <row r="15" spans="1:10" ht="36" customHeight="1" thickBot="1">
      <c r="A15" s="21" t="s">
        <v>38</v>
      </c>
      <c r="B15" s="29" t="s">
        <v>39</v>
      </c>
      <c r="C15" s="43">
        <v>55646.81135</v>
      </c>
      <c r="D15" s="43">
        <v>56410.01</v>
      </c>
      <c r="E15" s="48">
        <v>54103</v>
      </c>
      <c r="F15" s="38">
        <f t="shared" si="0"/>
        <v>95.91028258991622</v>
      </c>
      <c r="G15" s="48">
        <v>60864</v>
      </c>
      <c r="H15" s="53">
        <v>67701.65</v>
      </c>
      <c r="I15" s="53">
        <v>71086.7</v>
      </c>
      <c r="J15" s="62"/>
    </row>
    <row r="16" spans="1:10" ht="45.75" customHeight="1" thickBot="1">
      <c r="A16" s="21" t="s">
        <v>74</v>
      </c>
      <c r="B16" s="29" t="s">
        <v>75</v>
      </c>
      <c r="C16" s="43">
        <v>0</v>
      </c>
      <c r="D16" s="43">
        <v>603.6</v>
      </c>
      <c r="E16" s="48">
        <v>854</v>
      </c>
      <c r="F16" s="38">
        <f t="shared" si="0"/>
        <v>141.48442677269713</v>
      </c>
      <c r="G16" s="48">
        <v>1122</v>
      </c>
      <c r="H16" s="53">
        <v>1219</v>
      </c>
      <c r="I16" s="53">
        <v>1320</v>
      </c>
      <c r="J16" s="62"/>
    </row>
    <row r="17" spans="1:10" s="1" customFormat="1" ht="30.75" customHeight="1" thickBot="1">
      <c r="A17" s="19" t="s">
        <v>16</v>
      </c>
      <c r="B17" s="28" t="s">
        <v>15</v>
      </c>
      <c r="C17" s="44">
        <f>SUM(C18:C19)</f>
        <v>330884.16495999997</v>
      </c>
      <c r="D17" s="44">
        <f>SUM(D18:D19)</f>
        <v>350432</v>
      </c>
      <c r="E17" s="41">
        <f>SUM(E18:E19)</f>
        <v>353098.7</v>
      </c>
      <c r="F17" s="38">
        <f t="shared" si="0"/>
        <v>100.76097502511188</v>
      </c>
      <c r="G17" s="41">
        <f>SUM(G18:G19)</f>
        <v>400145</v>
      </c>
      <c r="H17" s="41">
        <f>SUM(H19,H18)</f>
        <v>428827</v>
      </c>
      <c r="I17" s="41">
        <f>SUM(I19,I18)</f>
        <v>428827</v>
      </c>
      <c r="J17" s="61"/>
    </row>
    <row r="18" spans="1:10" ht="24" customHeight="1" thickBot="1">
      <c r="A18" s="21" t="s">
        <v>8</v>
      </c>
      <c r="B18" s="30" t="s">
        <v>10</v>
      </c>
      <c r="C18" s="43">
        <v>158336.87786</v>
      </c>
      <c r="D18" s="43">
        <v>171004</v>
      </c>
      <c r="E18" s="48">
        <v>173670.7</v>
      </c>
      <c r="F18" s="38">
        <f t="shared" si="0"/>
        <v>101.55943720614724</v>
      </c>
      <c r="G18" s="48">
        <v>183371</v>
      </c>
      <c r="H18" s="48">
        <v>212053</v>
      </c>
      <c r="I18" s="48">
        <v>212053</v>
      </c>
      <c r="J18" s="61"/>
    </row>
    <row r="19" spans="1:10" ht="24.75" customHeight="1" thickBot="1">
      <c r="A19" s="21" t="s">
        <v>9</v>
      </c>
      <c r="B19" s="30" t="s">
        <v>17</v>
      </c>
      <c r="C19" s="43">
        <v>172547.2871</v>
      </c>
      <c r="D19" s="43">
        <v>179428</v>
      </c>
      <c r="E19" s="48">
        <v>179428</v>
      </c>
      <c r="F19" s="38">
        <f t="shared" si="0"/>
        <v>100</v>
      </c>
      <c r="G19" s="48">
        <v>216774</v>
      </c>
      <c r="H19" s="48">
        <v>216774</v>
      </c>
      <c r="I19" s="48">
        <v>216774</v>
      </c>
      <c r="J19" s="61"/>
    </row>
    <row r="20" spans="1:10" s="1" customFormat="1" ht="20.25" customHeight="1" thickBot="1">
      <c r="A20" s="19" t="s">
        <v>1</v>
      </c>
      <c r="B20" s="28" t="s">
        <v>30</v>
      </c>
      <c r="C20" s="44">
        <v>12869.24451</v>
      </c>
      <c r="D20" s="44">
        <v>14394</v>
      </c>
      <c r="E20" s="41">
        <v>14394</v>
      </c>
      <c r="F20" s="38">
        <f t="shared" si="0"/>
        <v>100</v>
      </c>
      <c r="G20" s="41">
        <v>14770</v>
      </c>
      <c r="H20" s="41">
        <v>15596</v>
      </c>
      <c r="I20" s="41">
        <v>16250</v>
      </c>
      <c r="J20" s="61"/>
    </row>
    <row r="21" spans="1:10" s="1" customFormat="1" ht="48" thickBot="1">
      <c r="A21" s="19" t="s">
        <v>19</v>
      </c>
      <c r="B21" s="31" t="s">
        <v>18</v>
      </c>
      <c r="C21" s="44">
        <f aca="true" t="shared" si="1" ref="C21:I21">SUM(C22:C27)</f>
        <v>357403.90272</v>
      </c>
      <c r="D21" s="44">
        <f t="shared" si="1"/>
        <v>383507</v>
      </c>
      <c r="E21" s="44">
        <f t="shared" si="1"/>
        <v>390261.84</v>
      </c>
      <c r="F21" s="38">
        <f t="shared" si="0"/>
        <v>101.76133421293486</v>
      </c>
      <c r="G21" s="44">
        <f t="shared" si="1"/>
        <v>328054.5</v>
      </c>
      <c r="H21" s="44">
        <f t="shared" si="1"/>
        <v>289287.7</v>
      </c>
      <c r="I21" s="44">
        <f t="shared" si="1"/>
        <v>279996.3</v>
      </c>
      <c r="J21" s="61"/>
    </row>
    <row r="22" spans="1:10" s="1" customFormat="1" ht="79.5" thickBot="1">
      <c r="A22" s="73" t="s">
        <v>62</v>
      </c>
      <c r="B22" s="29" t="s">
        <v>63</v>
      </c>
      <c r="C22" s="43">
        <v>263968.61059</v>
      </c>
      <c r="D22" s="43">
        <v>284000</v>
      </c>
      <c r="E22" s="49">
        <v>269250</v>
      </c>
      <c r="F22" s="38">
        <f t="shared" si="0"/>
        <v>94.80633802816901</v>
      </c>
      <c r="G22" s="48">
        <v>226494</v>
      </c>
      <c r="H22" s="48">
        <v>215000</v>
      </c>
      <c r="I22" s="48">
        <v>210000</v>
      </c>
      <c r="J22" s="61"/>
    </row>
    <row r="23" spans="1:10" s="1" customFormat="1" ht="95.25" thickBot="1">
      <c r="A23" s="73" t="s">
        <v>64</v>
      </c>
      <c r="B23" s="29" t="s">
        <v>65</v>
      </c>
      <c r="C23" s="43">
        <v>20660.75719</v>
      </c>
      <c r="D23" s="43">
        <v>33000</v>
      </c>
      <c r="E23" s="49">
        <v>41272.5</v>
      </c>
      <c r="F23" s="38">
        <f t="shared" si="0"/>
        <v>125.06818181818183</v>
      </c>
      <c r="G23" s="48">
        <v>26709</v>
      </c>
      <c r="H23" s="48">
        <v>14000</v>
      </c>
      <c r="I23" s="48">
        <v>14000</v>
      </c>
      <c r="J23" s="61"/>
    </row>
    <row r="24" spans="1:10" s="1" customFormat="1" ht="48" thickBot="1">
      <c r="A24" s="73" t="s">
        <v>66</v>
      </c>
      <c r="B24" s="29" t="s">
        <v>67</v>
      </c>
      <c r="C24" s="43">
        <v>25245.55378</v>
      </c>
      <c r="D24" s="43">
        <v>15837</v>
      </c>
      <c r="E24" s="49">
        <v>26357.3</v>
      </c>
      <c r="F24" s="38">
        <f t="shared" si="0"/>
        <v>166.42861653090864</v>
      </c>
      <c r="G24" s="48">
        <v>24999.5</v>
      </c>
      <c r="H24" s="48">
        <v>10935.7</v>
      </c>
      <c r="I24" s="48">
        <v>7144.3</v>
      </c>
      <c r="J24" s="61"/>
    </row>
    <row r="25" spans="1:10" s="1" customFormat="1" ht="55.5" customHeight="1" thickBot="1">
      <c r="A25" s="73" t="s">
        <v>68</v>
      </c>
      <c r="B25" s="29" t="s">
        <v>69</v>
      </c>
      <c r="C25" s="43">
        <v>169.71119</v>
      </c>
      <c r="D25" s="43">
        <v>170</v>
      </c>
      <c r="E25" s="49">
        <v>2.83</v>
      </c>
      <c r="F25" s="38">
        <f t="shared" si="0"/>
        <v>1.664705882352941</v>
      </c>
      <c r="G25" s="48">
        <v>50</v>
      </c>
      <c r="H25" s="48">
        <v>50</v>
      </c>
      <c r="I25" s="48">
        <v>50</v>
      </c>
      <c r="J25" s="61"/>
    </row>
    <row r="26" spans="1:10" s="1" customFormat="1" ht="39.75" customHeight="1" thickBot="1">
      <c r="A26" s="73" t="s">
        <v>70</v>
      </c>
      <c r="B26" s="29" t="s">
        <v>71</v>
      </c>
      <c r="C26" s="43">
        <v>1040.93958</v>
      </c>
      <c r="D26" s="43">
        <v>1000</v>
      </c>
      <c r="E26" s="49">
        <v>2895.71</v>
      </c>
      <c r="F26" s="38">
        <f t="shared" si="0"/>
        <v>289.571</v>
      </c>
      <c r="G26" s="48">
        <v>600</v>
      </c>
      <c r="H26" s="48">
        <v>600</v>
      </c>
      <c r="I26" s="48">
        <v>600</v>
      </c>
      <c r="J26" s="61"/>
    </row>
    <row r="27" spans="1:10" s="1" customFormat="1" ht="55.5" customHeight="1" thickBot="1">
      <c r="A27" s="73" t="s">
        <v>72</v>
      </c>
      <c r="B27" s="29" t="s">
        <v>73</v>
      </c>
      <c r="C27" s="43">
        <v>46318.33039</v>
      </c>
      <c r="D27" s="43">
        <v>49500</v>
      </c>
      <c r="E27" s="49">
        <v>50483.5</v>
      </c>
      <c r="F27" s="38">
        <f t="shared" si="0"/>
        <v>101.98686868686868</v>
      </c>
      <c r="G27" s="48">
        <v>49202</v>
      </c>
      <c r="H27" s="48">
        <v>48702</v>
      </c>
      <c r="I27" s="48">
        <v>48202</v>
      </c>
      <c r="J27" s="61"/>
    </row>
    <row r="28" spans="1:12" s="1" customFormat="1" ht="37.5" customHeight="1" thickBot="1">
      <c r="A28" s="19" t="s">
        <v>23</v>
      </c>
      <c r="B28" s="28" t="s">
        <v>22</v>
      </c>
      <c r="C28" s="44">
        <v>128.53051</v>
      </c>
      <c r="D28" s="44">
        <v>261</v>
      </c>
      <c r="E28" s="41">
        <v>145</v>
      </c>
      <c r="F28" s="38">
        <f t="shared" si="0"/>
        <v>55.55555555555556</v>
      </c>
      <c r="G28" s="41">
        <v>191</v>
      </c>
      <c r="H28" s="41">
        <v>191</v>
      </c>
      <c r="I28" s="41">
        <v>191</v>
      </c>
      <c r="J28" s="61"/>
      <c r="L28" s="59"/>
    </row>
    <row r="29" spans="1:10" s="15" customFormat="1" ht="33.75" customHeight="1" thickBot="1">
      <c r="A29" s="22" t="s">
        <v>42</v>
      </c>
      <c r="B29" s="32" t="s">
        <v>55</v>
      </c>
      <c r="C29" s="44">
        <v>33959.80396</v>
      </c>
      <c r="D29" s="44">
        <v>32005</v>
      </c>
      <c r="E29" s="47">
        <v>17698</v>
      </c>
      <c r="F29" s="38">
        <f t="shared" si="0"/>
        <v>55.29760974847681</v>
      </c>
      <c r="G29" s="47">
        <v>10000</v>
      </c>
      <c r="H29" s="54">
        <v>7890</v>
      </c>
      <c r="I29" s="54">
        <v>7790</v>
      </c>
      <c r="J29" s="63"/>
    </row>
    <row r="30" spans="1:10" s="1" customFormat="1" ht="34.5" customHeight="1" thickBot="1">
      <c r="A30" s="19" t="s">
        <v>25</v>
      </c>
      <c r="B30" s="31" t="s">
        <v>24</v>
      </c>
      <c r="C30" s="44">
        <v>206813.35507</v>
      </c>
      <c r="D30" s="44">
        <v>272000</v>
      </c>
      <c r="E30" s="41">
        <v>189873.8</v>
      </c>
      <c r="F30" s="38">
        <f t="shared" si="0"/>
        <v>69.80654411764705</v>
      </c>
      <c r="G30" s="41">
        <v>66800</v>
      </c>
      <c r="H30" s="41">
        <v>11000</v>
      </c>
      <c r="I30" s="41">
        <v>11000</v>
      </c>
      <c r="J30" s="61"/>
    </row>
    <row r="31" spans="1:10" s="1" customFormat="1" ht="24" customHeight="1" thickBot="1">
      <c r="A31" s="19" t="s">
        <v>27</v>
      </c>
      <c r="B31" s="28" t="s">
        <v>26</v>
      </c>
      <c r="C31" s="44">
        <v>36456.65545</v>
      </c>
      <c r="D31" s="44">
        <v>32536.67</v>
      </c>
      <c r="E31" s="41">
        <v>47385</v>
      </c>
      <c r="F31" s="38">
        <f t="shared" si="0"/>
        <v>145.6356781440756</v>
      </c>
      <c r="G31" s="41">
        <v>43449.74</v>
      </c>
      <c r="H31" s="41">
        <v>43426.55</v>
      </c>
      <c r="I31" s="41">
        <v>27425.75</v>
      </c>
      <c r="J31" s="61"/>
    </row>
    <row r="32" spans="1:10" s="1" customFormat="1" ht="24" customHeight="1" thickBot="1">
      <c r="A32" s="74" t="s">
        <v>76</v>
      </c>
      <c r="B32" s="75" t="s">
        <v>77</v>
      </c>
      <c r="C32" s="76">
        <v>0</v>
      </c>
      <c r="D32" s="76">
        <v>0</v>
      </c>
      <c r="E32" s="77">
        <v>17362.43</v>
      </c>
      <c r="F32" s="38"/>
      <c r="G32" s="77">
        <v>0</v>
      </c>
      <c r="H32" s="77">
        <v>0</v>
      </c>
      <c r="I32" s="77">
        <v>0</v>
      </c>
      <c r="J32" s="61"/>
    </row>
    <row r="33" spans="1:10" ht="28.5" customHeight="1" thickBot="1">
      <c r="A33" s="55" t="s">
        <v>31</v>
      </c>
      <c r="B33" s="56" t="s">
        <v>32</v>
      </c>
      <c r="C33" s="38">
        <f>SUM(C38,C39,C40,C42,C41,C43)</f>
        <v>2723243.99732</v>
      </c>
      <c r="D33" s="38">
        <f>SUM(D39,D40,D41,D43,D42)</f>
        <v>3469374.3100000005</v>
      </c>
      <c r="E33" s="38">
        <f>SUM(E39,E40,E41,E43,E42)</f>
        <v>2954267.92</v>
      </c>
      <c r="F33" s="38">
        <f t="shared" si="0"/>
        <v>85.15275827934518</v>
      </c>
      <c r="G33" s="38">
        <f>SUM(G39,G40,G41,G43)</f>
        <v>3920519.64</v>
      </c>
      <c r="H33" s="38">
        <f>SUM(H39,H40,H41,H43)</f>
        <v>3354830.7800000003</v>
      </c>
      <c r="I33" s="38">
        <f>SUM(I39,I40,I41,I43)</f>
        <v>2162691.92</v>
      </c>
      <c r="J33" s="72"/>
    </row>
    <row r="34" spans="1:10" ht="49.5" customHeight="1" thickBot="1">
      <c r="A34" s="24" t="s">
        <v>2</v>
      </c>
      <c r="B34" s="26" t="s">
        <v>5</v>
      </c>
      <c r="C34" s="39">
        <f>SUM(C38,C39,C40,C41)</f>
        <v>2727561.90617</v>
      </c>
      <c r="D34" s="39">
        <f>SUM(D39,D40,D41)</f>
        <v>3471885.3600000003</v>
      </c>
      <c r="E34" s="39">
        <f>SUM(E39,E40,E41)</f>
        <v>2957174.9699999997</v>
      </c>
      <c r="F34" s="38">
        <f t="shared" si="0"/>
        <v>85.17490249159609</v>
      </c>
      <c r="G34" s="39">
        <f>SUM(G39,G40,G41)</f>
        <v>3920519.64</v>
      </c>
      <c r="H34" s="39">
        <f>SUM(H39,H40,H41)</f>
        <v>3354830.7800000003</v>
      </c>
      <c r="I34" s="39">
        <f>SUM(I39,I40,I41)</f>
        <v>2162691.92</v>
      </c>
      <c r="J34" s="61"/>
    </row>
    <row r="35" spans="1:10" s="1" customFormat="1" ht="79.5" hidden="1" thickBot="1">
      <c r="A35" s="23"/>
      <c r="B35" s="33" t="s">
        <v>20</v>
      </c>
      <c r="C35" s="43"/>
      <c r="D35" s="43"/>
      <c r="E35" s="49"/>
      <c r="F35" s="38" t="e">
        <f t="shared" si="0"/>
        <v>#DIV/0!</v>
      </c>
      <c r="G35" s="49"/>
      <c r="H35" s="49"/>
      <c r="I35" s="49"/>
      <c r="J35" s="61"/>
    </row>
    <row r="36" spans="1:10" s="1" customFormat="1" ht="36.75" customHeight="1" hidden="1">
      <c r="A36" s="23"/>
      <c r="B36" s="33" t="s">
        <v>21</v>
      </c>
      <c r="C36" s="43"/>
      <c r="D36" s="43"/>
      <c r="E36" s="49"/>
      <c r="F36" s="38" t="e">
        <f t="shared" si="0"/>
        <v>#DIV/0!</v>
      </c>
      <c r="G36" s="49"/>
      <c r="H36" s="49"/>
      <c r="I36" s="49"/>
      <c r="J36" s="61"/>
    </row>
    <row r="37" spans="1:10" s="1" customFormat="1" ht="35.25" customHeight="1" hidden="1">
      <c r="A37" s="23" t="s">
        <v>6</v>
      </c>
      <c r="B37" s="33" t="s">
        <v>11</v>
      </c>
      <c r="C37" s="43"/>
      <c r="D37" s="43"/>
      <c r="E37" s="49"/>
      <c r="F37" s="38" t="e">
        <f t="shared" si="0"/>
        <v>#DIV/0!</v>
      </c>
      <c r="G37" s="49"/>
      <c r="H37" s="49"/>
      <c r="I37" s="49"/>
      <c r="J37" s="61"/>
    </row>
    <row r="38" spans="1:10" s="1" customFormat="1" ht="35.25" customHeight="1" thickBot="1">
      <c r="A38" s="22" t="s">
        <v>50</v>
      </c>
      <c r="B38" s="27" t="s">
        <v>51</v>
      </c>
      <c r="C38" s="43">
        <v>64373.2</v>
      </c>
      <c r="D38" s="43">
        <v>0</v>
      </c>
      <c r="E38" s="49">
        <v>0</v>
      </c>
      <c r="F38" s="38"/>
      <c r="G38" s="49">
        <v>0</v>
      </c>
      <c r="H38" s="49">
        <v>0</v>
      </c>
      <c r="I38" s="49">
        <v>0</v>
      </c>
      <c r="J38" s="61"/>
    </row>
    <row r="39" spans="1:10" s="1" customFormat="1" ht="35.25" customHeight="1" thickBot="1">
      <c r="A39" s="22" t="s">
        <v>48</v>
      </c>
      <c r="B39" s="27" t="s">
        <v>40</v>
      </c>
      <c r="C39" s="44">
        <v>1021425.48011</v>
      </c>
      <c r="D39" s="44">
        <v>1708455.87</v>
      </c>
      <c r="E39" s="47">
        <v>1198033.96</v>
      </c>
      <c r="F39" s="38">
        <f t="shared" si="0"/>
        <v>70.12378727698714</v>
      </c>
      <c r="G39" s="47">
        <v>2065431.79</v>
      </c>
      <c r="H39" s="47">
        <v>1506602.98</v>
      </c>
      <c r="I39" s="47">
        <v>315250.12</v>
      </c>
      <c r="J39" s="61"/>
    </row>
    <row r="40" spans="1:10" s="1" customFormat="1" ht="32.25" thickBot="1">
      <c r="A40" s="22" t="s">
        <v>47</v>
      </c>
      <c r="B40" s="27" t="s">
        <v>29</v>
      </c>
      <c r="C40" s="44">
        <v>1628576.33912</v>
      </c>
      <c r="D40" s="44">
        <v>1757339.49</v>
      </c>
      <c r="E40" s="47">
        <v>1753051.01</v>
      </c>
      <c r="F40" s="38">
        <f t="shared" si="0"/>
        <v>99.75596747103202</v>
      </c>
      <c r="G40" s="47">
        <v>1855087.85</v>
      </c>
      <c r="H40" s="47">
        <v>1848227.8</v>
      </c>
      <c r="I40" s="47">
        <v>1847441.8</v>
      </c>
      <c r="J40" s="61"/>
    </row>
    <row r="41" spans="1:10" s="1" customFormat="1" ht="35.25" customHeight="1" thickBot="1">
      <c r="A41" s="22" t="s">
        <v>49</v>
      </c>
      <c r="B41" s="27" t="s">
        <v>54</v>
      </c>
      <c r="C41" s="44">
        <v>13186.88694</v>
      </c>
      <c r="D41" s="44">
        <v>6090</v>
      </c>
      <c r="E41" s="47">
        <v>6090</v>
      </c>
      <c r="F41" s="38">
        <f t="shared" si="0"/>
        <v>100</v>
      </c>
      <c r="G41" s="47">
        <v>0</v>
      </c>
      <c r="H41" s="47">
        <v>0</v>
      </c>
      <c r="I41" s="47">
        <v>0</v>
      </c>
      <c r="J41" s="61"/>
    </row>
    <row r="42" spans="1:10" s="1" customFormat="1" ht="30" customHeight="1" thickBot="1">
      <c r="A42" s="22" t="s">
        <v>52</v>
      </c>
      <c r="B42" s="27" t="s">
        <v>53</v>
      </c>
      <c r="C42" s="44"/>
      <c r="D42" s="44">
        <v>92.72</v>
      </c>
      <c r="E42" s="47">
        <v>92.72</v>
      </c>
      <c r="F42" s="38">
        <f t="shared" si="0"/>
        <v>100</v>
      </c>
      <c r="G42" s="47">
        <v>0</v>
      </c>
      <c r="H42" s="47">
        <v>0</v>
      </c>
      <c r="I42" s="47">
        <v>0</v>
      </c>
      <c r="J42" s="61"/>
    </row>
    <row r="43" spans="1:10" s="1" customFormat="1" ht="54" customHeight="1" thickBot="1">
      <c r="A43" s="37" t="s">
        <v>46</v>
      </c>
      <c r="B43" s="36" t="s">
        <v>45</v>
      </c>
      <c r="C43" s="45">
        <v>-4317.90885</v>
      </c>
      <c r="D43" s="45">
        <v>-2603.77</v>
      </c>
      <c r="E43" s="50">
        <v>-2999.77</v>
      </c>
      <c r="F43" s="38">
        <f t="shared" si="0"/>
        <v>115.20871659171125</v>
      </c>
      <c r="G43" s="50">
        <v>0</v>
      </c>
      <c r="H43" s="50">
        <v>0</v>
      </c>
      <c r="I43" s="50">
        <v>0</v>
      </c>
      <c r="J43" s="61"/>
    </row>
    <row r="44" spans="1:10" ht="27.75" customHeight="1" thickBot="1">
      <c r="A44" s="57"/>
      <c r="B44" s="56" t="s">
        <v>28</v>
      </c>
      <c r="C44" s="38">
        <f aca="true" t="shared" si="2" ref="C44:I44">SUM(C8+C33)</f>
        <v>4908260.28357</v>
      </c>
      <c r="D44" s="38">
        <f t="shared" si="2"/>
        <v>6084802.220000001</v>
      </c>
      <c r="E44" s="38">
        <f t="shared" si="2"/>
        <v>5387151.08</v>
      </c>
      <c r="F44" s="38">
        <f t="shared" si="0"/>
        <v>88.53453054387033</v>
      </c>
      <c r="G44" s="38">
        <f t="shared" si="2"/>
        <v>6776207.640000001</v>
      </c>
      <c r="H44" s="38">
        <f t="shared" si="2"/>
        <v>6049800.32</v>
      </c>
      <c r="I44" s="38">
        <f t="shared" si="2"/>
        <v>4965572.54</v>
      </c>
      <c r="J44" s="72"/>
    </row>
    <row r="45" spans="1:9" ht="15.75">
      <c r="A45" s="6"/>
      <c r="B45" s="14"/>
      <c r="C45" s="14"/>
      <c r="D45" s="78"/>
      <c r="E45" s="78"/>
      <c r="F45" s="78"/>
      <c r="G45" s="78"/>
      <c r="H45" s="79"/>
      <c r="I45" s="79"/>
    </row>
    <row r="46" spans="1:9" ht="15.75">
      <c r="A46" s="6"/>
      <c r="B46" s="14"/>
      <c r="C46" s="14"/>
      <c r="D46" s="14"/>
      <c r="E46" s="14"/>
      <c r="F46" s="14"/>
      <c r="G46" s="14"/>
      <c r="H46" s="16"/>
      <c r="I46" s="16"/>
    </row>
    <row r="47" spans="1:8" ht="15.75">
      <c r="A47" s="6"/>
      <c r="B47" s="14"/>
      <c r="C47" s="14"/>
      <c r="D47" s="14"/>
      <c r="E47" s="14"/>
      <c r="F47" s="14"/>
      <c r="G47" s="14"/>
      <c r="H47" s="8"/>
    </row>
    <row r="48" spans="1:8" ht="15.75">
      <c r="A48" s="6"/>
      <c r="B48" s="14"/>
      <c r="C48" s="14"/>
      <c r="D48" s="14"/>
      <c r="E48" s="14"/>
      <c r="F48" s="14"/>
      <c r="G48" s="14"/>
      <c r="H48" s="9"/>
    </row>
    <row r="49" spans="1:8" s="1" customFormat="1" ht="15.75">
      <c r="A49" s="6"/>
      <c r="B49" s="14"/>
      <c r="C49" s="14"/>
      <c r="D49" s="14"/>
      <c r="E49" s="14"/>
      <c r="F49" s="14"/>
      <c r="G49" s="14"/>
      <c r="H49" s="9"/>
    </row>
    <row r="50" spans="1:8" s="1" customFormat="1" ht="15.75">
      <c r="A50" s="6"/>
      <c r="B50" s="14"/>
      <c r="C50" s="14"/>
      <c r="D50" s="14"/>
      <c r="E50" s="14"/>
      <c r="F50" s="14"/>
      <c r="G50" s="14"/>
      <c r="H50" s="9"/>
    </row>
    <row r="51" spans="1:8" s="1" customFormat="1" ht="15.75">
      <c r="A51" s="6"/>
      <c r="B51" s="14"/>
      <c r="C51" s="14"/>
      <c r="D51" s="14"/>
      <c r="E51" s="14"/>
      <c r="F51" s="14"/>
      <c r="G51" s="14"/>
      <c r="H51" s="9"/>
    </row>
    <row r="52" spans="1:8" s="1" customFormat="1" ht="21.75" customHeight="1">
      <c r="A52" s="6"/>
      <c r="B52" s="14"/>
      <c r="C52" s="14"/>
      <c r="D52" s="14"/>
      <c r="E52" s="14"/>
      <c r="F52" s="14"/>
      <c r="G52" s="14"/>
      <c r="H52" s="9"/>
    </row>
    <row r="53" spans="1:8" ht="15.75">
      <c r="A53" s="6"/>
      <c r="B53" s="14"/>
      <c r="C53" s="14"/>
      <c r="D53" s="14"/>
      <c r="E53" s="14"/>
      <c r="F53" s="14"/>
      <c r="G53" s="14"/>
      <c r="H53" s="9"/>
    </row>
    <row r="54" spans="1:8" ht="15.75">
      <c r="A54" s="6"/>
      <c r="B54" s="14"/>
      <c r="C54" s="14"/>
      <c r="D54" s="14"/>
      <c r="E54" s="14"/>
      <c r="F54" s="14"/>
      <c r="G54" s="14"/>
      <c r="H54" s="9"/>
    </row>
    <row r="55" spans="1:8" s="1" customFormat="1" ht="15.75">
      <c r="A55" s="6"/>
      <c r="B55" s="14"/>
      <c r="C55" s="14"/>
      <c r="D55" s="14"/>
      <c r="E55" s="14"/>
      <c r="F55" s="14"/>
      <c r="G55" s="14"/>
      <c r="H55" s="9"/>
    </row>
    <row r="56" spans="1:8" s="1" customFormat="1" ht="15.75">
      <c r="A56" s="6"/>
      <c r="B56" s="14"/>
      <c r="C56" s="14"/>
      <c r="D56" s="14"/>
      <c r="E56" s="14"/>
      <c r="F56" s="14"/>
      <c r="G56" s="14"/>
      <c r="H56" s="9"/>
    </row>
    <row r="57" spans="1:8" ht="15.75">
      <c r="A57" s="6"/>
      <c r="B57" s="14"/>
      <c r="C57" s="14"/>
      <c r="D57" s="14"/>
      <c r="E57" s="14"/>
      <c r="F57" s="14"/>
      <c r="G57" s="14"/>
      <c r="H57" s="9"/>
    </row>
    <row r="58" spans="1:8" s="1" customFormat="1" ht="15.75">
      <c r="A58" s="6"/>
      <c r="B58" s="14"/>
      <c r="C58" s="14"/>
      <c r="D58" s="14"/>
      <c r="E58" s="14"/>
      <c r="F58" s="14"/>
      <c r="G58" s="14"/>
      <c r="H58" s="9"/>
    </row>
    <row r="59" spans="1:8" ht="15.75">
      <c r="A59" s="6"/>
      <c r="B59" s="14"/>
      <c r="C59" s="14"/>
      <c r="D59" s="14"/>
      <c r="E59" s="14"/>
      <c r="F59" s="14"/>
      <c r="G59" s="14"/>
      <c r="H59" s="9"/>
    </row>
    <row r="60" spans="1:8" s="1" customFormat="1" ht="15.75">
      <c r="A60" s="6"/>
      <c r="B60" s="14"/>
      <c r="C60" s="14"/>
      <c r="D60" s="14"/>
      <c r="E60" s="14"/>
      <c r="F60" s="14"/>
      <c r="G60" s="14"/>
      <c r="H60" s="9"/>
    </row>
    <row r="61" spans="1:8" ht="15.75">
      <c r="A61" s="6"/>
      <c r="B61" s="14"/>
      <c r="C61" s="14"/>
      <c r="D61" s="14"/>
      <c r="E61" s="14"/>
      <c r="F61" s="14"/>
      <c r="G61" s="14"/>
      <c r="H61" s="9"/>
    </row>
    <row r="62" spans="1:8" ht="15.75">
      <c r="A62" s="6"/>
      <c r="B62" s="14"/>
      <c r="C62" s="14"/>
      <c r="D62" s="14"/>
      <c r="E62" s="14"/>
      <c r="F62" s="14"/>
      <c r="G62" s="14"/>
      <c r="H62" s="9"/>
    </row>
    <row r="63" spans="1:8" s="1" customFormat="1" ht="15.75">
      <c r="A63" s="6"/>
      <c r="B63" s="14"/>
      <c r="C63" s="14"/>
      <c r="D63" s="14"/>
      <c r="E63" s="14"/>
      <c r="F63" s="14"/>
      <c r="G63" s="14"/>
      <c r="H63" s="9"/>
    </row>
    <row r="64" spans="1:8" s="1" customFormat="1" ht="15.75">
      <c r="A64" s="6"/>
      <c r="B64" s="14"/>
      <c r="C64" s="14"/>
      <c r="D64" s="14"/>
      <c r="E64" s="14"/>
      <c r="F64" s="14"/>
      <c r="G64" s="14"/>
      <c r="H64" s="9"/>
    </row>
    <row r="65" spans="1:8" ht="15.75">
      <c r="A65" s="6"/>
      <c r="B65" s="14"/>
      <c r="C65" s="14"/>
      <c r="D65" s="14"/>
      <c r="E65" s="14"/>
      <c r="F65" s="14"/>
      <c r="G65" s="14"/>
      <c r="H65" s="9"/>
    </row>
    <row r="66" spans="1:8" s="1" customFormat="1" ht="15.75">
      <c r="A66" s="6"/>
      <c r="B66" s="14"/>
      <c r="C66" s="14"/>
      <c r="D66" s="14"/>
      <c r="E66" s="14"/>
      <c r="F66" s="14"/>
      <c r="G66" s="14"/>
      <c r="H66" s="9"/>
    </row>
    <row r="67" spans="1:8" s="1" customFormat="1" ht="15.75">
      <c r="A67" s="6"/>
      <c r="B67" s="14"/>
      <c r="C67" s="14"/>
      <c r="D67" s="14"/>
      <c r="E67" s="14"/>
      <c r="F67" s="14"/>
      <c r="G67" s="14"/>
      <c r="H67" s="9"/>
    </row>
    <row r="68" spans="1:8" ht="15.75">
      <c r="A68" s="6"/>
      <c r="B68" s="14"/>
      <c r="C68" s="14"/>
      <c r="D68" s="14"/>
      <c r="E68" s="14"/>
      <c r="F68" s="14"/>
      <c r="G68" s="14"/>
      <c r="H68" s="9"/>
    </row>
    <row r="69" spans="1:8" s="1" customFormat="1" ht="15.75">
      <c r="A69" s="6"/>
      <c r="B69" s="14"/>
      <c r="C69" s="14"/>
      <c r="D69" s="14"/>
      <c r="E69" s="14"/>
      <c r="F69" s="14"/>
      <c r="G69" s="14"/>
      <c r="H69" s="9"/>
    </row>
    <row r="70" spans="1:8" ht="15.75">
      <c r="A70" s="6"/>
      <c r="B70" s="14"/>
      <c r="C70" s="14"/>
      <c r="D70" s="14"/>
      <c r="E70" s="14"/>
      <c r="F70" s="14"/>
      <c r="G70" s="14"/>
      <c r="H70" s="9"/>
    </row>
    <row r="71" spans="1:8" s="1" customFormat="1" ht="15.75">
      <c r="A71" s="6"/>
      <c r="B71" s="14"/>
      <c r="C71" s="14"/>
      <c r="D71" s="14"/>
      <c r="E71" s="14"/>
      <c r="F71" s="14"/>
      <c r="G71" s="14"/>
      <c r="H71" s="9"/>
    </row>
    <row r="72" spans="1:8" ht="15.75">
      <c r="A72" s="6"/>
      <c r="B72" s="14"/>
      <c r="C72" s="14"/>
      <c r="D72" s="14"/>
      <c r="E72" s="14"/>
      <c r="F72" s="14"/>
      <c r="G72" s="14"/>
      <c r="H72" s="9"/>
    </row>
    <row r="73" spans="1:8" ht="15.75">
      <c r="A73" s="6"/>
      <c r="B73" s="14"/>
      <c r="C73" s="14"/>
      <c r="D73" s="14"/>
      <c r="E73" s="14"/>
      <c r="F73" s="14"/>
      <c r="G73" s="14"/>
      <c r="H73" s="9"/>
    </row>
    <row r="74" spans="1:8" ht="15.75">
      <c r="A74" s="6"/>
      <c r="B74" s="14"/>
      <c r="C74" s="14"/>
      <c r="D74" s="14"/>
      <c r="E74" s="14"/>
      <c r="F74" s="14"/>
      <c r="G74" s="14"/>
      <c r="H74" s="9"/>
    </row>
    <row r="75" ht="15.75">
      <c r="H75" s="10"/>
    </row>
    <row r="76" ht="15.75">
      <c r="H76" s="10"/>
    </row>
    <row r="77" ht="15.75">
      <c r="H77" s="10"/>
    </row>
    <row r="78" ht="15.75">
      <c r="H78" s="10"/>
    </row>
    <row r="79" ht="15.75">
      <c r="H79" s="10"/>
    </row>
    <row r="80" ht="15.75">
      <c r="H80" s="10"/>
    </row>
    <row r="81" ht="15.75">
      <c r="H81" s="10"/>
    </row>
    <row r="82" ht="15.75">
      <c r="H82" s="10"/>
    </row>
    <row r="83" ht="15.75">
      <c r="H83" s="10"/>
    </row>
    <row r="84" ht="15.75">
      <c r="H84" s="10"/>
    </row>
    <row r="85" ht="15.75">
      <c r="H85" s="10"/>
    </row>
    <row r="86" ht="15.75">
      <c r="H86" s="10"/>
    </row>
    <row r="87" ht="15.75">
      <c r="H87" s="10"/>
    </row>
    <row r="88" ht="15.75">
      <c r="H88" s="10"/>
    </row>
    <row r="89" ht="15.75">
      <c r="H89" s="10"/>
    </row>
    <row r="90" ht="15.75">
      <c r="H90" s="10"/>
    </row>
    <row r="91" ht="15.75">
      <c r="H91" s="10"/>
    </row>
    <row r="92" ht="15.75">
      <c r="H92" s="10"/>
    </row>
    <row r="93" ht="15.75">
      <c r="H93" s="10"/>
    </row>
    <row r="94" ht="15.75">
      <c r="H94" s="10"/>
    </row>
    <row r="95" ht="15.75">
      <c r="H95" s="10"/>
    </row>
  </sheetData>
  <sheetProtection/>
  <mergeCells count="2">
    <mergeCell ref="H1:I1"/>
    <mergeCell ref="B4:H4"/>
  </mergeCells>
  <printOptions/>
  <pageMargins left="0.5511811023622047" right="0.07874015748031496" top="0.4330708661417323" bottom="0.5118110236220472" header="0.2362204724409449" footer="0.2362204724409449"/>
  <pageSetup blackAndWhite="1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user</cp:lastModifiedBy>
  <cp:lastPrinted>2023-11-10T08:29:32Z</cp:lastPrinted>
  <dcterms:created xsi:type="dcterms:W3CDTF">1999-03-18T06:53:45Z</dcterms:created>
  <dcterms:modified xsi:type="dcterms:W3CDTF">2023-12-01T13:08:47Z</dcterms:modified>
  <cp:category/>
  <cp:version/>
  <cp:contentType/>
  <cp:contentStatus/>
</cp:coreProperties>
</file>