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1"/>
  </bookViews>
  <sheets>
    <sheet name="виды работ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<sst xmlns="http://schemas.openxmlformats.org/spreadsheetml/2006/main" count="119" uniqueCount="63">
  <si>
    <t>№ п/п</t>
  </si>
  <si>
    <t xml:space="preserve">Перечень многоквартирных домов, 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</si>
  <si>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</si>
  <si>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</si>
  <si>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</si>
  <si>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</si>
  <si>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</si>
  <si>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всего, кв. м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</si>
  <si>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</si>
  <si>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Программы, чел.</t>
  </si>
  <si>
    <t>Вид ремонта (комплексный, частичный)</t>
  </si>
  <si>
    <t>Стоимость капитального ремонта, руб.</t>
  </si>
  <si>
    <t>Предельная стоимость капитального ремонта 1 кв. м общей площади помещений многоквартирного дома, руб./кв. м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</si>
  <si>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</si>
  <si>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</si>
  <si>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</si>
  <si>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всего, кв. М</t>
  </si>
  <si>
    <t xml:space="preserve">в том числе жилых помещений, находящихся в собственности граждан, кв. м </t>
  </si>
  <si>
    <t>всего:</t>
  </si>
  <si>
    <t>в том числе:</t>
  </si>
  <si>
    <t xml:space="preserve">за счет средств Фонда содействия реформированию жилищно-коммунального хозяйства </t>
  </si>
  <si>
    <t>за счет средств бюджета Московской области</t>
  </si>
  <si>
    <t>за счет средств  бюджета муниципального образования</t>
  </si>
  <si>
    <t>за счет средств ТСЖ, других кооперативов либо собственников помещений в многоквартирном доме</t>
  </si>
  <si>
    <t>кв.м</t>
  </si>
  <si>
    <t>чел.</t>
  </si>
  <si>
    <t>руб.</t>
  </si>
  <si>
    <t>руб./кв.м</t>
  </si>
  <si>
    <t>Итого по муниципальному образованию:</t>
  </si>
  <si>
    <t>Городской округ Реутов</t>
  </si>
  <si>
    <t>панель</t>
  </si>
  <si>
    <t>кирпич</t>
  </si>
  <si>
    <t>Муниципальное образование</t>
  </si>
  <si>
    <t>Удельная стоимость капитального ремонта  1 кв. м общей площади многоквартирного дома, руб./кв. м</t>
  </si>
  <si>
    <t>к Решению Реутовского городского Совета депутатов от 17 марта 2010 года №8/2010-НА</t>
  </si>
  <si>
    <t>Наименование муниципального образования Московской области</t>
  </si>
  <si>
    <t xml:space="preserve">Адрес многоквартирного дома </t>
  </si>
  <si>
    <t>Вид работ по капитальному ремонту</t>
  </si>
  <si>
    <t>Виды работ по капитальному ремонту многоквартирного дома</t>
  </si>
  <si>
    <t>комплексный ремонт</t>
  </si>
  <si>
    <t xml:space="preserve">ремонт внутридомовых инженерных систем, в том числе с установкой приборов учёта потребления ресурсов и узлов управления </t>
  </si>
  <si>
    <t>ремонт кровли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</si>
  <si>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</si>
  <si>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</si>
  <si>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</si>
  <si>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 xml:space="preserve"> </t>
  </si>
  <si>
    <t>ИТОГО</t>
  </si>
  <si>
    <t>ул. Молодежная, д.5</t>
  </si>
  <si>
    <t>Юбилейный пр-т, д.2</t>
  </si>
  <si>
    <t>лифт</t>
  </si>
  <si>
    <t>Юбилейный пр-т, д.5</t>
  </si>
  <si>
    <t>Юбилейный пр-т, д.7</t>
  </si>
  <si>
    <t>Юбилейный пр-т, д.3</t>
  </si>
  <si>
    <t>ул. Котовского, д.3</t>
  </si>
  <si>
    <t>ул. Котовского, д.7</t>
  </si>
  <si>
    <t>Юбилейный пр-т, д.24/7</t>
  </si>
  <si>
    <t>Юбилейный пр-т, д.30/2</t>
  </si>
  <si>
    <t>част</t>
  </si>
  <si>
    <t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домов,  расположенных в городском округе Реутов, в 2013 году" (заявка № 6)</t>
  </si>
  <si>
    <t>*Приложение №6</t>
  </si>
  <si>
    <t>Приложение</t>
  </si>
  <si>
    <t>"</t>
  </si>
  <si>
    <t xml:space="preserve">                                                                                  к Решению Совета депутатов города Реутов от 24 апреля 2013 года № 377/67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</si>
</sst>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(* #,##0.00_);_(* \(#,##0.00\);_(* &quot;-&quot;??_);_(@_)"/>
    <numFmt numFmtId="172" formatCode="#,##0&quot;р.&quot;"/>
    <numFmt numFmtId="173" formatCode="0.E+00"/>
    <numFmt numFmtId="174" formatCode="#,##0.000"/>
    <numFmt numFmtId="175" formatCode="0.000000000"/>
    <numFmt numFmtId="176" formatCode="0.000000000000"/>
    <numFmt numFmtId="177" formatCode="#,##0.00_р_."/>
    <numFmt numFmtId="178" formatCode="mm/yyyy"/>
    <numFmt numFmtId="179" formatCode="#,##0.00_ ;\-#,##0.00\ "/>
    <numFmt numFmtId="180" formatCode="_-* #,##0.000_р_._-;\-* #,##0.000_р_._-;_-* &quot;-&quot;??_р_._-;_-@_-"/>
    <numFmt numFmtId="181" formatCode="_-* #,##0.00_р_._-;\-* #,##0.00_р_._-;_-* \-??_р_._-;_-@_-"/>
    <numFmt numFmtId="182" formatCode="_-* #,##0_р_._-;\-* #,##0_р_._-;_-* \-??_р_._-;_-@_-"/>
    <numFmt numFmtId="183" formatCode="0.0000"/>
    <numFmt numFmtId="184" formatCode="0.000000"/>
    <numFmt numFmtId="185" formatCode="[$-FC19]d\ mmmm\ yyyy\ &quot;г.&quot;"/>
    <numFmt numFmtId="186" formatCode="dd/mm/yy;@"/>
    <numFmt numFmtId="187" formatCode="mmm/yyyy"/>
    <numFmt numFmtId="188" formatCode="#,##0.0000"/>
    <numFmt numFmtId="189" formatCode="0.0000000000"/>
    <numFmt numFmtId="190" formatCode="0.00000"/>
    <numFmt numFmtId="191" formatCode="0.00000000"/>
    <numFmt numFmtId="192" formatCode="#,##0_ ;\-#,##0\ "/>
    <numFmt numFmtId="193" formatCode="#,##0.00000000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wrapText="1"/>
    </xf>
    <xf numFmtId="2" fontId="24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191" fontId="3" fillId="0" borderId="0" xfId="0" applyNumberFormat="1" applyFont="1" applyFill="1" applyBorder="1" applyAlignment="1">
      <alignment wrapText="1"/>
    </xf>
    <xf numFmtId="191" fontId="4" fillId="0" borderId="0" xfId="0" applyNumberFormat="1" applyFont="1" applyFill="1" applyBorder="1" applyAlignment="1">
      <alignment horizontal="center" vertical="center"/>
    </xf>
    <xf numFmtId="191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93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6" fillId="0" borderId="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17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 shrinkToFit="1"/>
    </xf>
    <xf numFmtId="4" fontId="29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right" wrapText="1"/>
    </xf>
    <xf numFmtId="0" fontId="3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4" fontId="1" fillId="0" borderId="11" xfId="57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Fill="1" applyBorder="1" applyAlignment="1">
      <alignment horizontal="right" wrapText="1"/>
    </xf>
    <xf numFmtId="9" fontId="1" fillId="0" borderId="11" xfId="82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/>
    </xf>
    <xf numFmtId="174" fontId="28" fillId="0" borderId="10" xfId="0" applyNumberFormat="1" applyFont="1" applyFill="1" applyBorder="1" applyAlignment="1">
      <alignment horizontal="center" vertical="center" wrapText="1"/>
    </xf>
    <xf numFmtId="174" fontId="28" fillId="0" borderId="13" xfId="0" applyNumberFormat="1" applyFont="1" applyFill="1" applyBorder="1" applyAlignment="1">
      <alignment horizontal="center" vertical="center" wrapText="1"/>
    </xf>
    <xf numFmtId="174" fontId="28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horizontal="center" wrapText="1"/>
    </xf>
    <xf numFmtId="0" fontId="28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textRotation="90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4" xfId="55"/>
    <cellStyle name="Обычный 2" xfId="56"/>
    <cellStyle name="Обычный 2 3_Полный список!!!" xfId="57"/>
    <cellStyle name="Обычный 2 55" xfId="58"/>
    <cellStyle name="Обычный 21" xfId="59"/>
    <cellStyle name="Обычный 22" xfId="60"/>
    <cellStyle name="Обычный 26" xfId="61"/>
    <cellStyle name="Обычный 27" xfId="62"/>
    <cellStyle name="Обычный 28" xfId="63"/>
    <cellStyle name="Обычный 29" xfId="64"/>
    <cellStyle name="Обычный 3 2_Полный список!!!" xfId="65"/>
    <cellStyle name="Обычный 32" xfId="66"/>
    <cellStyle name="Обычный 33" xfId="67"/>
    <cellStyle name="Обычный 43" xfId="68"/>
    <cellStyle name="Обычный 46" xfId="69"/>
    <cellStyle name="Обычный 47" xfId="70"/>
    <cellStyle name="Обычный 53" xfId="71"/>
    <cellStyle name="Обычный 54" xfId="72"/>
    <cellStyle name="Обычный 55" xfId="73"/>
    <cellStyle name="Обычный 56" xfId="74"/>
    <cellStyle name="Обычный 6" xfId="75"/>
    <cellStyle name="Обычный 7" xfId="76"/>
    <cellStyle name="Обычный 9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5.00390625" style="15" customWidth="1"/>
    <col min="2" max="2" width="15.140625" style="15" customWidth="1"/>
    <col min="3" max="3" width="29.00390625" style="15" customWidth="1"/>
    <col min="4" max="4" width="17.28125" style="15" customWidth="1"/>
    <col min="5" max="5" width="14.57421875" style="15" customWidth="1"/>
    <col min="6" max="6" width="10.28125" style="15" customWidth="1"/>
    <col min="7" max="7" width="5.57421875" style="15" customWidth="1"/>
    <col min="8" max="8" width="7.28125" style="15" customWidth="1"/>
    <col min="9" max="9" width="8.7109375" style="15" customWidth="1"/>
    <col min="10" max="10" width="12.8515625" style="15" customWidth="1"/>
    <col min="11" max="11" width="7.421875" style="15" customWidth="1"/>
    <col min="12" max="12" width="6.57421875" style="15" customWidth="1"/>
    <col min="13" max="13" width="8.7109375" style="15" customWidth="1"/>
    <col min="14" max="14" width="11.28125" style="15" customWidth="1"/>
    <col min="15" max="15" width="16.140625" style="19" customWidth="1"/>
    <col min="16" max="16" width="9.140625" style="19" customWidth="1"/>
    <col min="17" max="16384" width="9.140625" style="15" customWidth="1"/>
  </cols>
  <sheetData>
    <row r="3" spans="2:14" ht="17.25" customHeight="1">
      <c r="B3" s="63" t="s">
        <v>38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38" customHeight="1">
      <c r="A4" s="27" t="s">
        <v>0</v>
      </c>
      <c r="B4" s="28" t="s">
        <v>35</v>
      </c>
      <c r="C4" s="28" t="s">
        <v>36</v>
      </c>
      <c r="D4" s="29" t="s">
        <v>37</v>
      </c>
      <c r="E4" s="62" t="s">
        <v>39</v>
      </c>
      <c r="F4" s="30" t="s">
        <v>40</v>
      </c>
      <c r="G4" s="67" t="s">
        <v>41</v>
      </c>
      <c r="H4" s="67"/>
      <c r="I4" s="67" t="s">
        <v>42</v>
      </c>
      <c r="J4" s="67"/>
      <c r="K4" s="67" t="s">
        <v>43</v>
      </c>
      <c r="L4" s="67"/>
      <c r="M4" s="67" t="s">
        <v>44</v>
      </c>
      <c r="N4" s="67"/>
    </row>
    <row r="5" spans="1:16" ht="25.5" customHeight="1">
      <c r="A5" s="31">
        <v>1</v>
      </c>
      <c r="B5" s="32" t="s">
        <v>29</v>
      </c>
      <c r="C5" s="33" t="s">
        <v>47</v>
      </c>
      <c r="D5" s="34" t="s">
        <v>49</v>
      </c>
      <c r="E5" s="35">
        <f aca="true" t="shared" si="0" ref="E5:E13">F5+H5+J5+N5+L5</f>
        <v>1780000</v>
      </c>
      <c r="F5" s="36"/>
      <c r="G5" s="36"/>
      <c r="H5" s="35"/>
      <c r="I5" s="37">
        <v>1</v>
      </c>
      <c r="J5" s="36">
        <v>1780000</v>
      </c>
      <c r="K5" s="38"/>
      <c r="L5" s="38"/>
      <c r="M5" s="38"/>
      <c r="N5" s="36"/>
      <c r="O5" s="20"/>
      <c r="P5" s="21"/>
    </row>
    <row r="6" spans="1:16" ht="25.5" customHeight="1">
      <c r="A6" s="31">
        <v>2</v>
      </c>
      <c r="B6" s="32" t="s">
        <v>29</v>
      </c>
      <c r="C6" s="33" t="s">
        <v>48</v>
      </c>
      <c r="D6" s="34" t="s">
        <v>49</v>
      </c>
      <c r="E6" s="35">
        <f t="shared" si="0"/>
        <v>5080000</v>
      </c>
      <c r="F6" s="36"/>
      <c r="G6" s="36"/>
      <c r="H6" s="35"/>
      <c r="I6" s="37">
        <v>2</v>
      </c>
      <c r="J6" s="36">
        <v>5080000</v>
      </c>
      <c r="K6" s="38"/>
      <c r="L6" s="38"/>
      <c r="M6" s="38"/>
      <c r="N6" s="36"/>
      <c r="O6" s="20"/>
      <c r="P6" s="21"/>
    </row>
    <row r="7" spans="1:16" ht="24" customHeight="1">
      <c r="A7" s="31">
        <v>3</v>
      </c>
      <c r="B7" s="32" t="s">
        <v>29</v>
      </c>
      <c r="C7" s="33" t="s">
        <v>52</v>
      </c>
      <c r="D7" s="34" t="s">
        <v>49</v>
      </c>
      <c r="E7" s="35">
        <f t="shared" si="0"/>
        <v>4750000</v>
      </c>
      <c r="F7" s="36"/>
      <c r="G7" s="36"/>
      <c r="H7" s="35"/>
      <c r="I7" s="37">
        <v>2</v>
      </c>
      <c r="J7" s="36">
        <f>2300000+2450000</f>
        <v>4750000</v>
      </c>
      <c r="K7" s="38"/>
      <c r="L7" s="38"/>
      <c r="M7" s="38"/>
      <c r="N7" s="36"/>
      <c r="O7" s="20"/>
      <c r="P7" s="21"/>
    </row>
    <row r="8" spans="1:16" ht="25.5" customHeight="1">
      <c r="A8" s="31">
        <v>4</v>
      </c>
      <c r="B8" s="32" t="s">
        <v>29</v>
      </c>
      <c r="C8" s="39" t="s">
        <v>50</v>
      </c>
      <c r="D8" s="34" t="s">
        <v>49</v>
      </c>
      <c r="E8" s="35">
        <f t="shared" si="0"/>
        <v>4750000</v>
      </c>
      <c r="F8" s="36"/>
      <c r="G8" s="36"/>
      <c r="H8" s="35"/>
      <c r="I8" s="37">
        <v>2</v>
      </c>
      <c r="J8" s="35">
        <f>2300000+2450000</f>
        <v>4750000</v>
      </c>
      <c r="K8" s="38"/>
      <c r="L8" s="38"/>
      <c r="M8" s="40"/>
      <c r="N8" s="35"/>
      <c r="O8" s="20"/>
      <c r="P8" s="21"/>
    </row>
    <row r="9" spans="1:16" ht="26.25" customHeight="1">
      <c r="A9" s="31">
        <v>5</v>
      </c>
      <c r="B9" s="32" t="s">
        <v>29</v>
      </c>
      <c r="C9" s="39" t="s">
        <v>51</v>
      </c>
      <c r="D9" s="34" t="s">
        <v>49</v>
      </c>
      <c r="E9" s="35">
        <f t="shared" si="0"/>
        <v>4750000</v>
      </c>
      <c r="F9" s="36"/>
      <c r="G9" s="36"/>
      <c r="H9" s="35"/>
      <c r="I9" s="37">
        <v>2</v>
      </c>
      <c r="J9" s="35">
        <f>2300000+2450000</f>
        <v>4750000</v>
      </c>
      <c r="K9" s="38"/>
      <c r="L9" s="38"/>
      <c r="M9" s="40"/>
      <c r="N9" s="35"/>
      <c r="O9" s="20"/>
      <c r="P9" s="21"/>
    </row>
    <row r="10" spans="1:16" ht="24" customHeight="1">
      <c r="A10" s="31">
        <v>6</v>
      </c>
      <c r="B10" s="32" t="s">
        <v>29</v>
      </c>
      <c r="C10" s="41" t="s">
        <v>53</v>
      </c>
      <c r="D10" s="34" t="s">
        <v>49</v>
      </c>
      <c r="E10" s="35">
        <f t="shared" si="0"/>
        <v>1780000</v>
      </c>
      <c r="F10" s="36"/>
      <c r="G10" s="36"/>
      <c r="H10" s="35"/>
      <c r="I10" s="37">
        <v>1</v>
      </c>
      <c r="J10" s="35">
        <v>1780000</v>
      </c>
      <c r="K10" s="38"/>
      <c r="L10" s="38"/>
      <c r="M10" s="40"/>
      <c r="N10" s="35"/>
      <c r="O10" s="20"/>
      <c r="P10" s="21"/>
    </row>
    <row r="11" spans="1:16" ht="26.25" customHeight="1">
      <c r="A11" s="31">
        <v>7</v>
      </c>
      <c r="B11" s="32" t="s">
        <v>29</v>
      </c>
      <c r="C11" s="33" t="s">
        <v>54</v>
      </c>
      <c r="D11" s="34" t="s">
        <v>49</v>
      </c>
      <c r="E11" s="35">
        <f t="shared" si="0"/>
        <v>3560000</v>
      </c>
      <c r="F11" s="36"/>
      <c r="G11" s="36"/>
      <c r="H11" s="35"/>
      <c r="I11" s="37">
        <v>2</v>
      </c>
      <c r="J11" s="35">
        <v>3560000</v>
      </c>
      <c r="K11" s="38"/>
      <c r="L11" s="38"/>
      <c r="M11" s="40"/>
      <c r="N11" s="35"/>
      <c r="O11" s="20"/>
      <c r="P11" s="21"/>
    </row>
    <row r="12" spans="1:16" ht="24.75" customHeight="1">
      <c r="A12" s="31">
        <v>8</v>
      </c>
      <c r="B12" s="32" t="s">
        <v>29</v>
      </c>
      <c r="C12" s="33" t="s">
        <v>55</v>
      </c>
      <c r="D12" s="34" t="s">
        <v>49</v>
      </c>
      <c r="E12" s="35">
        <f t="shared" si="0"/>
        <v>4750000</v>
      </c>
      <c r="F12" s="36"/>
      <c r="G12" s="36"/>
      <c r="H12" s="35"/>
      <c r="I12" s="37">
        <v>2</v>
      </c>
      <c r="J12" s="35">
        <f>2300000+2450000</f>
        <v>4750000</v>
      </c>
      <c r="K12" s="38"/>
      <c r="L12" s="38"/>
      <c r="M12" s="40"/>
      <c r="N12" s="35"/>
      <c r="O12" s="20"/>
      <c r="P12" s="21"/>
    </row>
    <row r="13" spans="1:16" ht="26.25" customHeight="1">
      <c r="A13" s="31">
        <v>9</v>
      </c>
      <c r="B13" s="32" t="s">
        <v>29</v>
      </c>
      <c r="C13" s="33" t="s">
        <v>56</v>
      </c>
      <c r="D13" s="34" t="s">
        <v>49</v>
      </c>
      <c r="E13" s="35">
        <f t="shared" si="0"/>
        <v>8900000</v>
      </c>
      <c r="F13" s="36"/>
      <c r="G13" s="36"/>
      <c r="H13" s="35"/>
      <c r="I13" s="37">
        <v>5</v>
      </c>
      <c r="J13" s="35">
        <v>8900000</v>
      </c>
      <c r="K13" s="38"/>
      <c r="L13" s="38"/>
      <c r="M13" s="40"/>
      <c r="N13" s="35"/>
      <c r="O13" s="20"/>
      <c r="P13" s="21"/>
    </row>
    <row r="14" spans="1:16" s="23" customFormat="1" ht="19.5" customHeight="1">
      <c r="A14" s="31"/>
      <c r="B14" s="64" t="s">
        <v>46</v>
      </c>
      <c r="C14" s="65"/>
      <c r="D14" s="66"/>
      <c r="E14" s="42">
        <f>SUM(E5:E13)</f>
        <v>40100000</v>
      </c>
      <c r="F14" s="42">
        <f>SUM(F5:F13)</f>
        <v>0</v>
      </c>
      <c r="G14" s="42"/>
      <c r="H14" s="42">
        <f>SUM(H5:H13)</f>
        <v>0</v>
      </c>
      <c r="I14" s="42"/>
      <c r="J14" s="42">
        <f>SUM(J5:J13)</f>
        <v>40100000</v>
      </c>
      <c r="K14" s="42"/>
      <c r="L14" s="42">
        <f>SUM(L5:L13)</f>
        <v>0</v>
      </c>
      <c r="M14" s="42"/>
      <c r="N14" s="42">
        <f>SUM(N5:N13)</f>
        <v>0</v>
      </c>
      <c r="O14" s="22"/>
      <c r="P14" s="22"/>
    </row>
    <row r="15" ht="14.25">
      <c r="F15" s="16"/>
    </row>
    <row r="16" ht="14.25">
      <c r="J16" s="26"/>
    </row>
    <row r="17" ht="14.25">
      <c r="F17" s="16"/>
    </row>
    <row r="18" ht="14.25">
      <c r="F18" s="16"/>
    </row>
  </sheetData>
  <sheetProtection/>
  <mergeCells count="6">
    <mergeCell ref="B3:N3"/>
    <mergeCell ref="B14:D1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tabSelected="1" view="pageBreakPreview" zoomScale="60" zoomScalePageLayoutView="0" workbookViewId="0" topLeftCell="A1">
      <selection activeCell="U3" sqref="U3"/>
    </sheetView>
  </sheetViews>
  <sheetFormatPr defaultColWidth="9.140625" defaultRowHeight="15"/>
  <cols>
    <col min="1" max="1" width="3.28125" style="4" customWidth="1"/>
    <col min="2" max="2" width="14.8515625" style="4" customWidth="1"/>
    <col min="3" max="3" width="29.140625" style="4" customWidth="1"/>
    <col min="4" max="4" width="5.8515625" style="4" customWidth="1"/>
    <col min="5" max="5" width="4.7109375" style="4" customWidth="1"/>
    <col min="6" max="6" width="9.28125" style="5" customWidth="1"/>
    <col min="7" max="8" width="4.28125" style="4" customWidth="1"/>
    <col min="9" max="9" width="10.140625" style="3" customWidth="1"/>
    <col min="10" max="10" width="9.28125" style="3" customWidth="1"/>
    <col min="11" max="11" width="13.57421875" style="3" customWidth="1"/>
    <col min="12" max="12" width="7.57421875" style="4" customWidth="1"/>
    <col min="13" max="13" width="5.00390625" style="4" customWidth="1"/>
    <col min="14" max="14" width="15.8515625" style="3" customWidth="1"/>
    <col min="15" max="15" width="15.00390625" style="3" customWidth="1"/>
    <col min="16" max="16" width="16.57421875" style="3" customWidth="1"/>
    <col min="17" max="17" width="15.57421875" style="3" customWidth="1"/>
    <col min="18" max="18" width="14.7109375" style="3" customWidth="1"/>
    <col min="19" max="19" width="11.00390625" style="4" customWidth="1"/>
    <col min="20" max="20" width="9.28125" style="3" customWidth="1"/>
    <col min="21" max="21" width="23.7109375" style="6" customWidth="1"/>
    <col min="22" max="22" width="0.71875" style="9" customWidth="1"/>
    <col min="23" max="23" width="13.57421875" style="9" bestFit="1" customWidth="1"/>
    <col min="24" max="24" width="10.7109375" style="4" customWidth="1"/>
    <col min="25" max="26" width="10.00390625" style="4" bestFit="1" customWidth="1"/>
    <col min="27" max="16384" width="9.140625" style="4" customWidth="1"/>
  </cols>
  <sheetData>
    <row r="1" spans="1:21" ht="59.25" customHeight="1">
      <c r="A1" s="43"/>
      <c r="B1" s="43"/>
      <c r="C1" s="43"/>
      <c r="D1" s="43"/>
      <c r="E1" s="43"/>
      <c r="F1" s="44"/>
      <c r="G1" s="43"/>
      <c r="H1" s="43"/>
      <c r="I1" s="45"/>
      <c r="J1" s="45"/>
      <c r="K1" s="45"/>
      <c r="L1" s="43"/>
      <c r="M1" s="43"/>
      <c r="N1" s="46"/>
      <c r="O1" s="46"/>
      <c r="P1" s="46"/>
      <c r="Q1" s="68" t="s">
        <v>60</v>
      </c>
      <c r="R1" s="69"/>
      <c r="S1" s="69"/>
      <c r="T1" s="70"/>
      <c r="U1" s="70"/>
    </row>
    <row r="2" spans="1:21" ht="13.5">
      <c r="A2" s="43"/>
      <c r="B2" s="43"/>
      <c r="C2" s="43"/>
      <c r="D2" s="43"/>
      <c r="E2" s="43"/>
      <c r="F2" s="44"/>
      <c r="G2" s="43"/>
      <c r="H2" s="43"/>
      <c r="I2" s="45"/>
      <c r="J2" s="45"/>
      <c r="K2" s="45"/>
      <c r="L2" s="43"/>
      <c r="M2" s="43"/>
      <c r="N2" s="68" t="s">
        <v>62</v>
      </c>
      <c r="O2" s="69"/>
      <c r="P2" s="69"/>
      <c r="Q2" s="69"/>
      <c r="R2" s="69"/>
      <c r="S2" s="69"/>
      <c r="T2" s="70"/>
      <c r="U2" s="70"/>
    </row>
    <row r="3" spans="1:21" ht="39.75" customHeight="1">
      <c r="A3" s="43"/>
      <c r="B3" s="43"/>
      <c r="C3" s="43"/>
      <c r="D3" s="43"/>
      <c r="E3" s="43"/>
      <c r="F3" s="44"/>
      <c r="G3" s="43"/>
      <c r="H3" s="43"/>
      <c r="I3" s="45"/>
      <c r="J3" s="45"/>
      <c r="K3" s="45"/>
      <c r="L3" s="43"/>
      <c r="M3" s="43"/>
      <c r="N3" s="45"/>
      <c r="O3" s="45"/>
      <c r="P3" s="45"/>
      <c r="Q3" s="45"/>
      <c r="R3" s="18"/>
      <c r="S3" s="47"/>
      <c r="T3" s="47"/>
      <c r="U3" s="47"/>
    </row>
    <row r="4" spans="1:21" ht="18" customHeight="1">
      <c r="A4" s="43"/>
      <c r="B4" s="43"/>
      <c r="C4" s="43"/>
      <c r="D4" s="43"/>
      <c r="E4" s="43"/>
      <c r="F4" s="44"/>
      <c r="G4" s="43"/>
      <c r="H4" s="43"/>
      <c r="I4" s="45"/>
      <c r="J4" s="45"/>
      <c r="K4" s="45"/>
      <c r="L4" s="43"/>
      <c r="M4" s="48"/>
      <c r="N4" s="46"/>
      <c r="O4" s="46"/>
      <c r="P4" s="46"/>
      <c r="Q4" s="68" t="s">
        <v>59</v>
      </c>
      <c r="R4" s="69"/>
      <c r="S4" s="69"/>
      <c r="T4" s="70"/>
      <c r="U4" s="70"/>
    </row>
    <row r="5" spans="1:21" ht="15" customHeight="1">
      <c r="A5" s="43"/>
      <c r="B5" s="43"/>
      <c r="C5" s="43"/>
      <c r="D5" s="43"/>
      <c r="E5" s="43"/>
      <c r="F5" s="44"/>
      <c r="G5" s="43"/>
      <c r="H5" s="43"/>
      <c r="I5" s="45"/>
      <c r="J5" s="45"/>
      <c r="K5" s="45"/>
      <c r="L5" s="43"/>
      <c r="M5" s="71" t="s">
        <v>34</v>
      </c>
      <c r="N5" s="69"/>
      <c r="O5" s="69"/>
      <c r="P5" s="69"/>
      <c r="Q5" s="69"/>
      <c r="R5" s="69"/>
      <c r="S5" s="69"/>
      <c r="T5" s="70"/>
      <c r="U5" s="70"/>
    </row>
    <row r="6" spans="1:34" s="2" customFormat="1" ht="19.5" customHeight="1">
      <c r="A6" s="72" t="s">
        <v>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10"/>
      <c r="W6" s="1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2" customFormat="1" ht="34.5" customHeight="1">
      <c r="A7" s="73" t="s">
        <v>58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10"/>
      <c r="W7" s="10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23" s="5" customFormat="1" ht="25.5" customHeight="1">
      <c r="A8" s="74" t="s">
        <v>0</v>
      </c>
      <c r="B8" s="74" t="s">
        <v>32</v>
      </c>
      <c r="C8" s="74" t="s">
        <v>2</v>
      </c>
      <c r="D8" s="74" t="s">
        <v>3</v>
      </c>
      <c r="E8" s="74"/>
      <c r="F8" s="67" t="s">
        <v>4</v>
      </c>
      <c r="G8" s="67" t="s">
        <v>5</v>
      </c>
      <c r="H8" s="67" t="s">
        <v>6</v>
      </c>
      <c r="I8" s="75" t="s">
        <v>7</v>
      </c>
      <c r="J8" s="76" t="s">
        <v>8</v>
      </c>
      <c r="K8" s="76"/>
      <c r="L8" s="67" t="s">
        <v>9</v>
      </c>
      <c r="M8" s="67" t="s">
        <v>10</v>
      </c>
      <c r="N8" s="76" t="s">
        <v>11</v>
      </c>
      <c r="O8" s="76"/>
      <c r="P8" s="76"/>
      <c r="Q8" s="76"/>
      <c r="R8" s="76"/>
      <c r="S8" s="67" t="s">
        <v>33</v>
      </c>
      <c r="T8" s="75" t="s">
        <v>12</v>
      </c>
      <c r="U8" s="78" t="s">
        <v>13</v>
      </c>
      <c r="V8" s="11"/>
      <c r="W8" s="11"/>
    </row>
    <row r="9" spans="1:23" s="5" customFormat="1" ht="12.75">
      <c r="A9" s="74"/>
      <c r="B9" s="74"/>
      <c r="C9" s="74"/>
      <c r="D9" s="67" t="s">
        <v>14</v>
      </c>
      <c r="E9" s="67" t="s">
        <v>15</v>
      </c>
      <c r="F9" s="67"/>
      <c r="G9" s="67"/>
      <c r="H9" s="67"/>
      <c r="I9" s="75"/>
      <c r="J9" s="75" t="s">
        <v>16</v>
      </c>
      <c r="K9" s="75" t="s">
        <v>17</v>
      </c>
      <c r="L9" s="67"/>
      <c r="M9" s="67"/>
      <c r="N9" s="75" t="s">
        <v>18</v>
      </c>
      <c r="O9" s="76" t="s">
        <v>19</v>
      </c>
      <c r="P9" s="76"/>
      <c r="Q9" s="76"/>
      <c r="R9" s="76"/>
      <c r="S9" s="67"/>
      <c r="T9" s="75"/>
      <c r="U9" s="78"/>
      <c r="V9" s="11"/>
      <c r="W9" s="11"/>
    </row>
    <row r="10" spans="1:23" s="5" customFormat="1" ht="129.75" customHeight="1">
      <c r="A10" s="74"/>
      <c r="B10" s="74"/>
      <c r="C10" s="74"/>
      <c r="D10" s="67"/>
      <c r="E10" s="67"/>
      <c r="F10" s="67"/>
      <c r="G10" s="67"/>
      <c r="H10" s="67"/>
      <c r="I10" s="75"/>
      <c r="J10" s="75"/>
      <c r="K10" s="75"/>
      <c r="L10" s="67"/>
      <c r="M10" s="67"/>
      <c r="N10" s="75"/>
      <c r="O10" s="49" t="s">
        <v>20</v>
      </c>
      <c r="P10" s="49" t="s">
        <v>21</v>
      </c>
      <c r="Q10" s="49" t="s">
        <v>22</v>
      </c>
      <c r="R10" s="49" t="s">
        <v>23</v>
      </c>
      <c r="S10" s="67"/>
      <c r="T10" s="75"/>
      <c r="U10" s="78"/>
      <c r="V10" s="11"/>
      <c r="W10" s="11"/>
    </row>
    <row r="11" spans="1:23" s="5" customFormat="1" ht="15" customHeight="1">
      <c r="A11" s="74"/>
      <c r="B11" s="74"/>
      <c r="C11" s="74"/>
      <c r="D11" s="67"/>
      <c r="E11" s="67"/>
      <c r="F11" s="67"/>
      <c r="G11" s="67"/>
      <c r="H11" s="67"/>
      <c r="I11" s="50" t="s">
        <v>24</v>
      </c>
      <c r="J11" s="50" t="s">
        <v>24</v>
      </c>
      <c r="K11" s="50" t="s">
        <v>24</v>
      </c>
      <c r="L11" s="31" t="s">
        <v>25</v>
      </c>
      <c r="M11" s="67"/>
      <c r="N11" s="50" t="s">
        <v>26</v>
      </c>
      <c r="O11" s="50" t="s">
        <v>26</v>
      </c>
      <c r="P11" s="50"/>
      <c r="Q11" s="50" t="s">
        <v>26</v>
      </c>
      <c r="R11" s="50" t="s">
        <v>26</v>
      </c>
      <c r="S11" s="31" t="s">
        <v>27</v>
      </c>
      <c r="T11" s="50" t="s">
        <v>27</v>
      </c>
      <c r="U11" s="78"/>
      <c r="V11" s="11"/>
      <c r="W11" s="11"/>
    </row>
    <row r="12" spans="1:29" s="5" customFormat="1" ht="29.25" customHeight="1">
      <c r="A12" s="31">
        <v>1</v>
      </c>
      <c r="B12" s="32" t="s">
        <v>29</v>
      </c>
      <c r="C12" s="33" t="s">
        <v>47</v>
      </c>
      <c r="D12" s="31">
        <v>1988</v>
      </c>
      <c r="E12" s="51"/>
      <c r="F12" s="31" t="s">
        <v>31</v>
      </c>
      <c r="G12" s="31">
        <v>9</v>
      </c>
      <c r="H12" s="31">
        <v>1</v>
      </c>
      <c r="I12" s="52">
        <v>5829.6</v>
      </c>
      <c r="J12" s="52">
        <v>4946.1</v>
      </c>
      <c r="K12" s="52">
        <v>3642</v>
      </c>
      <c r="L12" s="31">
        <v>348</v>
      </c>
      <c r="M12" s="31" t="s">
        <v>57</v>
      </c>
      <c r="N12" s="35">
        <v>1780000</v>
      </c>
      <c r="O12" s="52">
        <f>V12*0.36</f>
        <v>544680</v>
      </c>
      <c r="P12" s="52">
        <f>V12*0.29</f>
        <v>438769.99999999994</v>
      </c>
      <c r="Q12" s="52">
        <f>V12*0.35</f>
        <v>529550</v>
      </c>
      <c r="R12" s="52">
        <f>N12*0.15</f>
        <v>267000</v>
      </c>
      <c r="S12" s="52">
        <f>N12/J12</f>
        <v>359.87950102100643</v>
      </c>
      <c r="T12" s="50">
        <v>12091</v>
      </c>
      <c r="U12" s="53">
        <v>41639</v>
      </c>
      <c r="V12" s="24">
        <f>N12-R12</f>
        <v>1513000</v>
      </c>
      <c r="W12" s="24"/>
      <c r="X12" s="12"/>
      <c r="Y12" s="12"/>
      <c r="Z12" s="12"/>
      <c r="AA12" s="12"/>
      <c r="AB12" s="12"/>
      <c r="AC12" s="12"/>
    </row>
    <row r="13" spans="1:26" s="5" customFormat="1" ht="30" customHeight="1">
      <c r="A13" s="31">
        <v>2</v>
      </c>
      <c r="B13" s="32" t="s">
        <v>29</v>
      </c>
      <c r="C13" s="33" t="s">
        <v>48</v>
      </c>
      <c r="D13" s="31">
        <v>1988</v>
      </c>
      <c r="E13" s="51"/>
      <c r="F13" s="31" t="s">
        <v>30</v>
      </c>
      <c r="G13" s="31">
        <v>16</v>
      </c>
      <c r="H13" s="31">
        <v>1</v>
      </c>
      <c r="I13" s="52">
        <v>5983.7</v>
      </c>
      <c r="J13" s="52">
        <v>5557.4</v>
      </c>
      <c r="K13" s="52">
        <v>4710.6</v>
      </c>
      <c r="L13" s="31">
        <v>258</v>
      </c>
      <c r="M13" s="31" t="s">
        <v>57</v>
      </c>
      <c r="N13" s="35">
        <v>5080000</v>
      </c>
      <c r="O13" s="52">
        <f aca="true" t="shared" si="0" ref="O13:O20">V13*0.36</f>
        <v>1554480</v>
      </c>
      <c r="P13" s="52">
        <f aca="true" t="shared" si="1" ref="P13:P20">V13*0.29</f>
        <v>1252220</v>
      </c>
      <c r="Q13" s="52">
        <f aca="true" t="shared" si="2" ref="Q13:Q20">V13*0.35</f>
        <v>1511300</v>
      </c>
      <c r="R13" s="52">
        <f aca="true" t="shared" si="3" ref="R13:R20">N13*0.15</f>
        <v>762000</v>
      </c>
      <c r="S13" s="52">
        <f aca="true" t="shared" si="4" ref="S13:S20">N13/J13</f>
        <v>914.0965199553749</v>
      </c>
      <c r="T13" s="50">
        <v>12091</v>
      </c>
      <c r="U13" s="53">
        <v>41639</v>
      </c>
      <c r="V13" s="24">
        <f aca="true" t="shared" si="5" ref="V13:V20">N13-R13</f>
        <v>4318000</v>
      </c>
      <c r="W13" s="24"/>
      <c r="X13" s="12"/>
      <c r="Y13" s="12"/>
      <c r="Z13" s="12"/>
    </row>
    <row r="14" spans="1:26" s="5" customFormat="1" ht="27" customHeight="1">
      <c r="A14" s="31">
        <v>3</v>
      </c>
      <c r="B14" s="32" t="s">
        <v>29</v>
      </c>
      <c r="C14" s="33" t="s">
        <v>52</v>
      </c>
      <c r="D14" s="54">
        <v>1990</v>
      </c>
      <c r="E14" s="31"/>
      <c r="F14" s="31" t="s">
        <v>30</v>
      </c>
      <c r="G14" s="31">
        <v>14</v>
      </c>
      <c r="H14" s="31">
        <v>1</v>
      </c>
      <c r="I14" s="55">
        <v>5566.1</v>
      </c>
      <c r="J14" s="52">
        <v>5157.8</v>
      </c>
      <c r="K14" s="52">
        <v>4530.1</v>
      </c>
      <c r="L14" s="31">
        <v>217</v>
      </c>
      <c r="M14" s="31" t="s">
        <v>57</v>
      </c>
      <c r="N14" s="35">
        <v>4750000</v>
      </c>
      <c r="O14" s="52">
        <f t="shared" si="0"/>
        <v>1453500</v>
      </c>
      <c r="P14" s="52">
        <f t="shared" si="1"/>
        <v>1170875</v>
      </c>
      <c r="Q14" s="52">
        <f t="shared" si="2"/>
        <v>1413125</v>
      </c>
      <c r="R14" s="52">
        <f t="shared" si="3"/>
        <v>712500</v>
      </c>
      <c r="S14" s="52">
        <f t="shared" si="4"/>
        <v>920.9352824847803</v>
      </c>
      <c r="T14" s="50">
        <v>12091</v>
      </c>
      <c r="U14" s="53">
        <v>41639</v>
      </c>
      <c r="V14" s="24">
        <f t="shared" si="5"/>
        <v>4037500</v>
      </c>
      <c r="W14" s="24"/>
      <c r="X14" s="12"/>
      <c r="Y14" s="12"/>
      <c r="Z14" s="12"/>
    </row>
    <row r="15" spans="1:26" s="5" customFormat="1" ht="29.25" customHeight="1">
      <c r="A15" s="31">
        <v>4</v>
      </c>
      <c r="B15" s="32" t="s">
        <v>29</v>
      </c>
      <c r="C15" s="39" t="s">
        <v>50</v>
      </c>
      <c r="D15" s="31">
        <v>1988</v>
      </c>
      <c r="E15" s="51"/>
      <c r="F15" s="31" t="s">
        <v>30</v>
      </c>
      <c r="G15" s="31">
        <v>14</v>
      </c>
      <c r="H15" s="31">
        <v>1</v>
      </c>
      <c r="I15" s="52">
        <v>6212.1</v>
      </c>
      <c r="J15" s="52">
        <v>4946.6</v>
      </c>
      <c r="K15" s="52">
        <v>4116.7</v>
      </c>
      <c r="L15" s="31">
        <v>200</v>
      </c>
      <c r="M15" s="31" t="s">
        <v>57</v>
      </c>
      <c r="N15" s="35">
        <v>4750000</v>
      </c>
      <c r="O15" s="52">
        <f t="shared" si="0"/>
        <v>1453500</v>
      </c>
      <c r="P15" s="52">
        <f t="shared" si="1"/>
        <v>1170875</v>
      </c>
      <c r="Q15" s="52">
        <f t="shared" si="2"/>
        <v>1413125</v>
      </c>
      <c r="R15" s="52">
        <f t="shared" si="3"/>
        <v>712500</v>
      </c>
      <c r="S15" s="52">
        <f t="shared" si="4"/>
        <v>960.2555290502567</v>
      </c>
      <c r="T15" s="50">
        <v>12091</v>
      </c>
      <c r="U15" s="53">
        <v>41639</v>
      </c>
      <c r="V15" s="24">
        <f t="shared" si="5"/>
        <v>4037500</v>
      </c>
      <c r="W15" s="24"/>
      <c r="X15" s="12"/>
      <c r="Y15" s="12"/>
      <c r="Z15" s="12"/>
    </row>
    <row r="16" spans="1:26" s="5" customFormat="1" ht="30" customHeight="1">
      <c r="A16" s="31">
        <v>5</v>
      </c>
      <c r="B16" s="32" t="s">
        <v>29</v>
      </c>
      <c r="C16" s="39" t="s">
        <v>51</v>
      </c>
      <c r="D16" s="31">
        <v>1989</v>
      </c>
      <c r="E16" s="51"/>
      <c r="F16" s="31" t="s">
        <v>30</v>
      </c>
      <c r="G16" s="31">
        <v>14</v>
      </c>
      <c r="H16" s="31">
        <v>1</v>
      </c>
      <c r="I16" s="52">
        <v>6197.6</v>
      </c>
      <c r="J16" s="52">
        <v>4994.3</v>
      </c>
      <c r="K16" s="52">
        <v>4272</v>
      </c>
      <c r="L16" s="31">
        <v>213</v>
      </c>
      <c r="M16" s="31" t="s">
        <v>57</v>
      </c>
      <c r="N16" s="35">
        <v>4750000</v>
      </c>
      <c r="O16" s="52">
        <f t="shared" si="0"/>
        <v>1453500</v>
      </c>
      <c r="P16" s="52">
        <f t="shared" si="1"/>
        <v>1170875</v>
      </c>
      <c r="Q16" s="52">
        <f t="shared" si="2"/>
        <v>1413125</v>
      </c>
      <c r="R16" s="52">
        <f t="shared" si="3"/>
        <v>712500</v>
      </c>
      <c r="S16" s="52">
        <f t="shared" si="4"/>
        <v>951.084236029073</v>
      </c>
      <c r="T16" s="50">
        <v>12091</v>
      </c>
      <c r="U16" s="53">
        <v>41639</v>
      </c>
      <c r="V16" s="24">
        <f t="shared" si="5"/>
        <v>4037500</v>
      </c>
      <c r="W16" s="24"/>
      <c r="X16" s="12"/>
      <c r="Y16" s="12"/>
      <c r="Z16" s="12"/>
    </row>
    <row r="17" spans="1:26" s="5" customFormat="1" ht="27" customHeight="1">
      <c r="A17" s="31">
        <v>6</v>
      </c>
      <c r="B17" s="32" t="s">
        <v>29</v>
      </c>
      <c r="C17" s="41" t="s">
        <v>53</v>
      </c>
      <c r="D17" s="31">
        <v>1989</v>
      </c>
      <c r="E17" s="51"/>
      <c r="F17" s="31" t="s">
        <v>31</v>
      </c>
      <c r="G17" s="31">
        <v>9</v>
      </c>
      <c r="H17" s="31">
        <v>1</v>
      </c>
      <c r="I17" s="52">
        <v>3235.9</v>
      </c>
      <c r="J17" s="52">
        <v>3029.8</v>
      </c>
      <c r="K17" s="52">
        <v>2428.1</v>
      </c>
      <c r="L17" s="31">
        <v>148</v>
      </c>
      <c r="M17" s="31" t="s">
        <v>57</v>
      </c>
      <c r="N17" s="35">
        <v>1780000</v>
      </c>
      <c r="O17" s="52">
        <f t="shared" si="0"/>
        <v>544680</v>
      </c>
      <c r="P17" s="52">
        <f t="shared" si="1"/>
        <v>438769.99999999994</v>
      </c>
      <c r="Q17" s="52">
        <f t="shared" si="2"/>
        <v>529550</v>
      </c>
      <c r="R17" s="52">
        <f t="shared" si="3"/>
        <v>267000</v>
      </c>
      <c r="S17" s="52">
        <f t="shared" si="4"/>
        <v>587.4975245890818</v>
      </c>
      <c r="T17" s="50">
        <v>12091</v>
      </c>
      <c r="U17" s="53">
        <v>41639</v>
      </c>
      <c r="V17" s="24">
        <f t="shared" si="5"/>
        <v>1513000</v>
      </c>
      <c r="W17" s="24"/>
      <c r="X17" s="12"/>
      <c r="Y17" s="12"/>
      <c r="Z17" s="12"/>
    </row>
    <row r="18" spans="1:26" s="5" customFormat="1" ht="27.75" customHeight="1">
      <c r="A18" s="31">
        <v>7</v>
      </c>
      <c r="B18" s="32" t="s">
        <v>29</v>
      </c>
      <c r="C18" s="33" t="s">
        <v>54</v>
      </c>
      <c r="D18" s="31">
        <v>1994</v>
      </c>
      <c r="E18" s="51"/>
      <c r="F18" s="31" t="s">
        <v>30</v>
      </c>
      <c r="G18" s="31">
        <v>10</v>
      </c>
      <c r="H18" s="31">
        <v>2</v>
      </c>
      <c r="I18" s="52">
        <v>4571.6</v>
      </c>
      <c r="J18" s="52">
        <v>4195.3</v>
      </c>
      <c r="K18" s="52">
        <v>3724.6</v>
      </c>
      <c r="L18" s="31">
        <v>198</v>
      </c>
      <c r="M18" s="31" t="s">
        <v>57</v>
      </c>
      <c r="N18" s="35">
        <v>3560000</v>
      </c>
      <c r="O18" s="52">
        <f t="shared" si="0"/>
        <v>1089360</v>
      </c>
      <c r="P18" s="52">
        <f t="shared" si="1"/>
        <v>877539.9999999999</v>
      </c>
      <c r="Q18" s="52">
        <f t="shared" si="2"/>
        <v>1059100</v>
      </c>
      <c r="R18" s="52">
        <f t="shared" si="3"/>
        <v>534000</v>
      </c>
      <c r="S18" s="52">
        <f t="shared" si="4"/>
        <v>848.5686363311324</v>
      </c>
      <c r="T18" s="50">
        <v>12091</v>
      </c>
      <c r="U18" s="53">
        <v>41639</v>
      </c>
      <c r="V18" s="24">
        <f t="shared" si="5"/>
        <v>3026000</v>
      </c>
      <c r="W18" s="24"/>
      <c r="X18" s="12"/>
      <c r="Y18" s="12"/>
      <c r="Z18" s="12"/>
    </row>
    <row r="19" spans="1:26" s="5" customFormat="1" ht="27.75" customHeight="1">
      <c r="A19" s="31">
        <v>8</v>
      </c>
      <c r="B19" s="32" t="s">
        <v>29</v>
      </c>
      <c r="C19" s="33" t="s">
        <v>55</v>
      </c>
      <c r="D19" s="31">
        <v>1990</v>
      </c>
      <c r="E19" s="51"/>
      <c r="F19" s="31" t="s">
        <v>31</v>
      </c>
      <c r="G19" s="31">
        <v>14</v>
      </c>
      <c r="H19" s="31">
        <v>1</v>
      </c>
      <c r="I19" s="52">
        <v>6579.7</v>
      </c>
      <c r="J19" s="52">
        <v>5241.3</v>
      </c>
      <c r="K19" s="52">
        <v>4276</v>
      </c>
      <c r="L19" s="31">
        <v>243</v>
      </c>
      <c r="M19" s="31" t="s">
        <v>57</v>
      </c>
      <c r="N19" s="35">
        <v>4750000</v>
      </c>
      <c r="O19" s="52">
        <f t="shared" si="0"/>
        <v>1453500</v>
      </c>
      <c r="P19" s="52">
        <f t="shared" si="1"/>
        <v>1170875</v>
      </c>
      <c r="Q19" s="52">
        <f t="shared" si="2"/>
        <v>1413125</v>
      </c>
      <c r="R19" s="52">
        <f t="shared" si="3"/>
        <v>712500</v>
      </c>
      <c r="S19" s="52">
        <f t="shared" si="4"/>
        <v>906.2637132009233</v>
      </c>
      <c r="T19" s="50">
        <v>12091</v>
      </c>
      <c r="U19" s="53">
        <v>41639</v>
      </c>
      <c r="V19" s="24">
        <f t="shared" si="5"/>
        <v>4037500</v>
      </c>
      <c r="W19" s="24"/>
      <c r="X19" s="12"/>
      <c r="Y19" s="12"/>
      <c r="Z19" s="12"/>
    </row>
    <row r="20" spans="1:26" s="5" customFormat="1" ht="26.25" customHeight="1">
      <c r="A20" s="31">
        <v>9</v>
      </c>
      <c r="B20" s="32" t="s">
        <v>29</v>
      </c>
      <c r="C20" s="33" t="s">
        <v>56</v>
      </c>
      <c r="D20" s="31">
        <v>1989</v>
      </c>
      <c r="E20" s="51"/>
      <c r="F20" s="31" t="s">
        <v>31</v>
      </c>
      <c r="G20" s="31">
        <v>9</v>
      </c>
      <c r="H20" s="31">
        <v>5</v>
      </c>
      <c r="I20" s="52">
        <v>12602.3</v>
      </c>
      <c r="J20" s="52">
        <v>9748.3</v>
      </c>
      <c r="K20" s="52">
        <v>7151.5</v>
      </c>
      <c r="L20" s="31">
        <v>531</v>
      </c>
      <c r="M20" s="31" t="s">
        <v>57</v>
      </c>
      <c r="N20" s="35">
        <v>8900000</v>
      </c>
      <c r="O20" s="52">
        <f t="shared" si="0"/>
        <v>2723400</v>
      </c>
      <c r="P20" s="52">
        <f t="shared" si="1"/>
        <v>2193850</v>
      </c>
      <c r="Q20" s="52">
        <f t="shared" si="2"/>
        <v>2647750</v>
      </c>
      <c r="R20" s="52">
        <f t="shared" si="3"/>
        <v>1335000</v>
      </c>
      <c r="S20" s="52">
        <f t="shared" si="4"/>
        <v>912.9796990244454</v>
      </c>
      <c r="T20" s="50">
        <v>12091</v>
      </c>
      <c r="U20" s="53">
        <v>41639</v>
      </c>
      <c r="V20" s="24">
        <f t="shared" si="5"/>
        <v>7565000</v>
      </c>
      <c r="W20" s="24"/>
      <c r="X20" s="12"/>
      <c r="Y20" s="12"/>
      <c r="Z20" s="12"/>
    </row>
    <row r="21" spans="1:25" s="14" customFormat="1" ht="16.5" customHeight="1">
      <c r="A21" s="56"/>
      <c r="B21" s="56"/>
      <c r="C21" s="77" t="s">
        <v>28</v>
      </c>
      <c r="D21" s="77"/>
      <c r="E21" s="77"/>
      <c r="F21" s="56">
        <v>9</v>
      </c>
      <c r="G21" s="56"/>
      <c r="H21" s="56"/>
      <c r="I21" s="57">
        <f>SUM(I12:I20)</f>
        <v>56778.59999999999</v>
      </c>
      <c r="J21" s="57">
        <f>SUM(J12:J20)</f>
        <v>47816.90000000001</v>
      </c>
      <c r="K21" s="57">
        <f>SUM(K12:K20)</f>
        <v>38851.6</v>
      </c>
      <c r="L21" s="56">
        <f>SUM(L12:L20)</f>
        <v>2356</v>
      </c>
      <c r="M21" s="56"/>
      <c r="N21" s="58">
        <f>SUM(N12:N20)</f>
        <v>40100000</v>
      </c>
      <c r="O21" s="58">
        <f>SUM(O12:O20)</f>
        <v>12270600</v>
      </c>
      <c r="P21" s="58">
        <f>SUM(P12:P20)</f>
        <v>9884650</v>
      </c>
      <c r="Q21" s="58">
        <f>SUM(Q12:Q20)</f>
        <v>11929750</v>
      </c>
      <c r="R21" s="58">
        <f>SUM(R12:R20)</f>
        <v>6015000</v>
      </c>
      <c r="S21" s="59">
        <v>2308.786771306942</v>
      </c>
      <c r="T21" s="57"/>
      <c r="U21" s="60"/>
      <c r="V21" s="11"/>
      <c r="W21" s="13"/>
      <c r="Y21" s="17"/>
    </row>
    <row r="22" spans="1:26" ht="12.75">
      <c r="A22" s="43"/>
      <c r="B22" s="43"/>
      <c r="C22" s="43" t="s">
        <v>45</v>
      </c>
      <c r="D22" s="43"/>
      <c r="E22" s="43"/>
      <c r="F22" s="44"/>
      <c r="G22" s="43"/>
      <c r="H22" s="43"/>
      <c r="I22" s="45"/>
      <c r="J22" s="45"/>
      <c r="K22" s="45"/>
      <c r="L22" s="43"/>
      <c r="M22" s="43"/>
      <c r="N22" s="45"/>
      <c r="O22" s="45"/>
      <c r="P22" s="45"/>
      <c r="Q22" s="45"/>
      <c r="R22" s="45"/>
      <c r="S22" s="43"/>
      <c r="T22" s="45"/>
      <c r="U22" s="61" t="s">
        <v>61</v>
      </c>
      <c r="Z22" s="25"/>
    </row>
    <row r="23" spans="14:19" ht="9.75">
      <c r="N23" s="7"/>
      <c r="O23" s="7"/>
      <c r="P23" s="7"/>
      <c r="Q23" s="7"/>
      <c r="R23" s="7"/>
      <c r="S23" s="8"/>
    </row>
  </sheetData>
  <sheetProtection/>
  <mergeCells count="28">
    <mergeCell ref="C21:E21"/>
    <mergeCell ref="S8:S10"/>
    <mergeCell ref="T8:T10"/>
    <mergeCell ref="U8:U11"/>
    <mergeCell ref="D9:D11"/>
    <mergeCell ref="E9:E11"/>
    <mergeCell ref="J9:J10"/>
    <mergeCell ref="K9:K10"/>
    <mergeCell ref="N9:N10"/>
    <mergeCell ref="O9:R9"/>
    <mergeCell ref="J8:K8"/>
    <mergeCell ref="L8:L10"/>
    <mergeCell ref="M8:M11"/>
    <mergeCell ref="N8:R8"/>
    <mergeCell ref="A6:U6"/>
    <mergeCell ref="A7:U7"/>
    <mergeCell ref="A8:A11"/>
    <mergeCell ref="B8:B11"/>
    <mergeCell ref="C8:C11"/>
    <mergeCell ref="D8:E8"/>
    <mergeCell ref="F8:F11"/>
    <mergeCell ref="G8:G11"/>
    <mergeCell ref="H8:H11"/>
    <mergeCell ref="I8:I10"/>
    <mergeCell ref="Q1:U1"/>
    <mergeCell ref="N2:U2"/>
    <mergeCell ref="Q4:U4"/>
    <mergeCell ref="M5:U5"/>
  </mergeCells>
  <conditionalFormatting sqref="W12:W20">
    <cfRule type="cellIs" priority="2" dxfId="0" operator="greaterThanOrEqual" stopIfTrue="1">
      <formula>0.1308</formula>
    </cfRule>
  </conditionalFormatting>
  <conditionalFormatting sqref="V12:V21">
    <cfRule type="cellIs" priority="1" dxfId="0" operator="greaterThanOrEqual" stopIfTrue="1">
      <formula>0.05</formula>
    </cfRule>
  </conditionalFormatting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2013-04-22T09:19:56Z</cp:lastPrinted>
  <dcterms:created xsi:type="dcterms:W3CDTF">2008-03-06T07:48:51Z</dcterms:created>
  <dcterms:modified xsi:type="dcterms:W3CDTF">2013-04-24T12:38:42Z</dcterms:modified>
  <cp:category/>
  <cp:version/>
  <cp:contentType/>
  <cp:contentStatus/>
</cp:coreProperties>
</file>