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25" windowWidth="9120" windowHeight="4920" tabRatio="615" firstSheet="4" activeTab="4"/>
  </bookViews>
  <sheets>
    <sheet name="Лист2" sheetId="1" state="hidden" r:id="rId1"/>
    <sheet name="Лист1 (9)" sheetId="2" state="hidden" r:id="rId2"/>
    <sheet name="Лист1" sheetId="3" state="hidden" r:id="rId3"/>
    <sheet name="Лист1 (5)" sheetId="4" state="hidden" r:id="rId4"/>
    <sheet name="декабрь" sheetId="5" r:id="rId5"/>
    <sheet name="Лист3" sheetId="6" r:id="rId6"/>
  </sheets>
  <definedNames>
    <definedName name="_xlnm.Print_Titles" localSheetId="2">'Лист1'!$9:$12</definedName>
    <definedName name="_xlnm.Print_Titles" localSheetId="3">'Лист1 (5)'!$14:$17</definedName>
    <definedName name="_xlnm.Print_Titles" localSheetId="1">'Лист1 (9)'!$12:$15</definedName>
    <definedName name="_xlnm.Print_Area" localSheetId="4">'декабрь'!$A$1:$I$38</definedName>
  </definedNames>
  <calcPr fullCalcOnLoad="1"/>
</workbook>
</file>

<file path=xl/sharedStrings.xml><?xml version="1.0" encoding="utf-8"?>
<sst xmlns="http://schemas.openxmlformats.org/spreadsheetml/2006/main" count="216" uniqueCount="132">
  <si>
    <t>НАЛОГОВЫЕ    ДОХОДЫ :</t>
  </si>
  <si>
    <t>Налог на прибыль предприятий и организаций</t>
  </si>
  <si>
    <t>Налог на имущество физических лиц</t>
  </si>
  <si>
    <t>Налог на имущество предприятий</t>
  </si>
  <si>
    <t>Целевые сборы</t>
  </si>
  <si>
    <t>Налог на рекламу</t>
  </si>
  <si>
    <t>Доходы от продажи квартир</t>
  </si>
  <si>
    <t>Прочие неналоговые доходы</t>
  </si>
  <si>
    <t>Всего неналоговых доходов :</t>
  </si>
  <si>
    <t>ВСЕГО    ДОХОДОВ :</t>
  </si>
  <si>
    <t xml:space="preserve">  НЕНАЛОГОВЫЕ   ДОХОДЫ :</t>
  </si>
  <si>
    <t xml:space="preserve">            НАИМЕНОВАНИЕ    ДОХОДОВ</t>
  </si>
  <si>
    <t>Итого  налоговых  доходов :</t>
  </si>
  <si>
    <t>Государственная  пошлина</t>
  </si>
  <si>
    <t xml:space="preserve"> Бюджет</t>
  </si>
  <si>
    <t>города</t>
  </si>
  <si>
    <t xml:space="preserve">Единый  налог  на  совокупный  доход  </t>
  </si>
  <si>
    <t xml:space="preserve">         с юридических лиц</t>
  </si>
  <si>
    <t xml:space="preserve">         с физических лиц</t>
  </si>
  <si>
    <t>Налог с продаж</t>
  </si>
  <si>
    <t>Земельный налог город и поселков</t>
  </si>
  <si>
    <t>Штрафные санкции</t>
  </si>
  <si>
    <t xml:space="preserve">Арендная  плата  за  земли  городов  и  поселков   </t>
  </si>
  <si>
    <t>на 2002 г.</t>
  </si>
  <si>
    <t>Прочие лицензионные  и регистрационные сборы</t>
  </si>
  <si>
    <t xml:space="preserve">Акцизы  </t>
  </si>
  <si>
    <t xml:space="preserve">Единый  налог  на  вмененный  доход  </t>
  </si>
  <si>
    <t>Платежи от государственных и муниципальных предпр.</t>
  </si>
  <si>
    <t>Проценты банка</t>
  </si>
  <si>
    <t>Дивиденды  по  акциям, принадлежащим   государству</t>
  </si>
  <si>
    <t>Административные платежи и сборы</t>
  </si>
  <si>
    <t>(нормативы отчислений в местный бюджет)</t>
  </si>
  <si>
    <t xml:space="preserve">         </t>
  </si>
  <si>
    <t>Прочие доходы от сдачи в аренду имущества, наход. в</t>
  </si>
  <si>
    <t xml:space="preserve"> гос. и муниципальной собственности</t>
  </si>
  <si>
    <t>Прочие поступления от имущества,находящегося в</t>
  </si>
  <si>
    <t>государственной и муниципальной собственности</t>
  </si>
  <si>
    <t>Налог на доходы физических лиц</t>
  </si>
  <si>
    <t>С У Б В Е Н Ц И Я</t>
  </si>
  <si>
    <t xml:space="preserve">Налог на наследование и дарение </t>
  </si>
  <si>
    <t>ИТОГО   ДОХОДОВ :</t>
  </si>
  <si>
    <t xml:space="preserve">Доходы от предприним.и иной прин. доход деятельности </t>
  </si>
  <si>
    <t>С У Б С И Д И И</t>
  </si>
  <si>
    <t>Прогноз</t>
  </si>
  <si>
    <t>области</t>
  </si>
  <si>
    <t xml:space="preserve">  на 2003 г.</t>
  </si>
  <si>
    <t xml:space="preserve">Прочие местные налоги (потупления прошлых периодов) </t>
  </si>
  <si>
    <t xml:space="preserve">                               П Р О Е К Т       Б Ю Д Ж Е Т А       Н А       2003   Г О Д</t>
  </si>
  <si>
    <t>Доходы от продажи оборудования, транспортных средств и др.</t>
  </si>
  <si>
    <t>Доходы от продажи земли и нематериальных активов</t>
  </si>
  <si>
    <t>Средства, полученные по взаимным расчетам</t>
  </si>
  <si>
    <t>И Т О Г О</t>
  </si>
  <si>
    <t>2+5%</t>
  </si>
  <si>
    <t>2+8,3%</t>
  </si>
  <si>
    <t>Прочие платежи за пользование природными ресурсами</t>
  </si>
  <si>
    <t>%</t>
  </si>
  <si>
    <t>выпол.</t>
  </si>
  <si>
    <t>Целевые бюджетные фонды</t>
  </si>
  <si>
    <t>(полуг.)</t>
  </si>
  <si>
    <t>Исполнитель                   Ткаченко Л.И.</t>
  </si>
  <si>
    <t xml:space="preserve">Доходы от предприним.и иной прин. доход деят. </t>
  </si>
  <si>
    <t xml:space="preserve">Прочие местные налоги(потупления прошлых периодов) </t>
  </si>
  <si>
    <t>План на</t>
  </si>
  <si>
    <t>Исполнено</t>
  </si>
  <si>
    <t xml:space="preserve">        на              </t>
  </si>
  <si>
    <t>Налог на игорный бизнес</t>
  </si>
  <si>
    <t>Плата за негативное воздействие на окружающую среду</t>
  </si>
  <si>
    <t>Cредства, полученные по взаимным расчетам ( ФЭС )</t>
  </si>
  <si>
    <t>Налог на прибыль предприятий и организаций ( код 1010102)</t>
  </si>
  <si>
    <t>Налог на прибыль предприятий и организаций ( код 1010110)</t>
  </si>
  <si>
    <t>1 квартал</t>
  </si>
  <si>
    <t>2004года</t>
  </si>
  <si>
    <t>Плата за вредные выбросы ( новый код - 2015600 неналог.д. )</t>
  </si>
  <si>
    <t>Проценты , полученные от предоставления бюджетных кредитов</t>
  </si>
  <si>
    <t>Перечисление части прибыли, остающейся после уплаты налогорв… МУП</t>
  </si>
  <si>
    <t xml:space="preserve">                                    Исполнение бюджета на 01.04.2004 года</t>
  </si>
  <si>
    <t>Невыясненные поступления</t>
  </si>
  <si>
    <t xml:space="preserve">                               (предварительная )</t>
  </si>
  <si>
    <t xml:space="preserve">Д О Х О Д Ы </t>
  </si>
  <si>
    <t xml:space="preserve">АНАЛИЗ ДОХОДОВ 1 КВАРТАЛА. </t>
  </si>
  <si>
    <t>в том числе</t>
  </si>
  <si>
    <t xml:space="preserve">ЯНВАРЬ </t>
  </si>
  <si>
    <t>ФЕВРАЛЬ</t>
  </si>
  <si>
    <t>МАРТ</t>
  </si>
  <si>
    <t>В С Е Г О ,</t>
  </si>
  <si>
    <t>план</t>
  </si>
  <si>
    <t>факт</t>
  </si>
  <si>
    <t>полугодия</t>
  </si>
  <si>
    <t>План 1</t>
  </si>
  <si>
    <t>Проценты,полученные от размещения временно свободных средств</t>
  </si>
  <si>
    <t>Доходы от реализации имушества МУП</t>
  </si>
  <si>
    <t>Перечисление части прибыли, остающейся после уплаты налогов… МУП</t>
  </si>
  <si>
    <t>Приложение №1 к Решению Реутовского городского Совета   депутатов от ________№__________</t>
  </si>
  <si>
    <t>Д О Т А Ц И Я</t>
  </si>
  <si>
    <t>Возврат остатков субвенций и субсидий</t>
  </si>
  <si>
    <t>Единый  налог  на  вмененный  доход  для отдельных видов деятельности</t>
  </si>
  <si>
    <t xml:space="preserve">Земельный налог </t>
  </si>
  <si>
    <t>Государственная пошлина</t>
  </si>
  <si>
    <t>Платежи при пользовании природными ресурсами</t>
  </si>
  <si>
    <t>Штрафы, санкции, возмещение ущерба</t>
  </si>
  <si>
    <t xml:space="preserve">                                                     </t>
  </si>
  <si>
    <t>Прочие поступления от использования имущества</t>
  </si>
  <si>
    <t>Задолженность и перерасчеты по отмененным налогам, сборам и иным обязательным платежам</t>
  </si>
  <si>
    <t xml:space="preserve">           НАИМЕНОВАНИЕ    ДОХОДОВ</t>
  </si>
  <si>
    <t>Платежи от государственных и муниципальных унитарных предприятий</t>
  </si>
  <si>
    <t>Доходы от сдачи в аренду имущества, находящегося в оперативном управлении</t>
  </si>
  <si>
    <t xml:space="preserve"> Итого  налоговых  доходов :</t>
  </si>
  <si>
    <t xml:space="preserve"> Итого неналоговых доходов :</t>
  </si>
  <si>
    <t xml:space="preserve"> Итого налоговых и неналоговых доходов:</t>
  </si>
  <si>
    <t xml:space="preserve"> Итого безвозмездные поступления, в т.ч.:</t>
  </si>
  <si>
    <t xml:space="preserve"> дотации </t>
  </si>
  <si>
    <t xml:space="preserve"> иные межбюджетные трансферты</t>
  </si>
  <si>
    <t xml:space="preserve"> субсидии </t>
  </si>
  <si>
    <t xml:space="preserve"> субвенции </t>
  </si>
  <si>
    <t xml:space="preserve"> Итого доходы с безвозмездными поступлениями: </t>
  </si>
  <si>
    <t>Налог, взимаемый в связи с применением упрощенной системы налогообложения</t>
  </si>
  <si>
    <t>Доходы от реализации имущества</t>
  </si>
  <si>
    <t>Доходы от продажи земельных участков</t>
  </si>
  <si>
    <t xml:space="preserve">Доходы, получаемые в виде арендной платы за земли, а также ср-ва от продажи права на закле договоров аренды за земли, нах. в соб.г/о </t>
  </si>
  <si>
    <t>Налог, взимаемый в связи с применением патентной системы налог-я</t>
  </si>
  <si>
    <t>Доходы от возврата остатков прошлых лет</t>
  </si>
  <si>
    <t xml:space="preserve">Доходы, получаемые в виде арендной платы за зем. участки, гос.соб. </t>
  </si>
  <si>
    <t>Бюджетные назначения 2014 года</t>
  </si>
  <si>
    <t>Акцизы под подакзивным товарам</t>
  </si>
  <si>
    <t xml:space="preserve">Исполнено   на 01.02.2014 </t>
  </si>
  <si>
    <r>
      <t>%</t>
    </r>
    <r>
      <rPr>
        <b/>
        <sz val="10"/>
        <rFont val="Arial Cyr"/>
        <family val="2"/>
      </rPr>
      <t xml:space="preserve">                             исполнения      2014 года</t>
    </r>
  </si>
  <si>
    <t>Бюджетные назначения 2015 года</t>
  </si>
  <si>
    <t xml:space="preserve">Исполнено   на 01.02.2015 </t>
  </si>
  <si>
    <r>
      <t>%</t>
    </r>
    <r>
      <rPr>
        <b/>
        <sz val="10"/>
        <rFont val="Arial Cyr"/>
        <family val="2"/>
      </rPr>
      <t xml:space="preserve">                             исполнения     2015 года</t>
    </r>
  </si>
  <si>
    <r>
      <t>%</t>
    </r>
    <r>
      <rPr>
        <b/>
        <sz val="10"/>
        <rFont val="Arial Cyr"/>
        <family val="2"/>
      </rPr>
      <t xml:space="preserve">                             исполнения                                 2015г./2014г. </t>
    </r>
  </si>
  <si>
    <t>Откл. 2015г.                            и 2014г.   тыс.руб.</t>
  </si>
  <si>
    <t xml:space="preserve">                                                    Сравнительный анализ исполнения доходов бюджета  с аналогичным периодом прошлого года 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</si>
</sst>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#,##0.0&quot;р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</numFmts>
  <fonts count="27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42" fontId="0" fillId="0" borderId="0" xfId="44" applyFont="1" applyAlignment="1">
      <alignment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3" fontId="0" fillId="0" borderId="22" xfId="0" applyNumberFormat="1" applyBorder="1" applyAlignment="1">
      <alignment/>
    </xf>
    <xf numFmtId="172" fontId="0" fillId="0" borderId="21" xfId="0" applyNumberFormat="1" applyFont="1" applyBorder="1" applyAlignment="1">
      <alignment/>
    </xf>
    <xf numFmtId="172" fontId="0" fillId="0" borderId="20" xfId="0" applyNumberFormat="1" applyFont="1" applyBorder="1" applyAlignment="1">
      <alignment/>
    </xf>
    <xf numFmtId="172" fontId="0" fillId="0" borderId="23" xfId="0" applyNumberFormat="1" applyBorder="1" applyAlignment="1">
      <alignment/>
    </xf>
    <xf numFmtId="172" fontId="0" fillId="0" borderId="23" xfId="0" applyNumberFormat="1" applyFont="1" applyBorder="1" applyAlignment="1">
      <alignment/>
    </xf>
    <xf numFmtId="172" fontId="0" fillId="0" borderId="21" xfId="0" applyNumberFormat="1" applyBorder="1" applyAlignment="1">
      <alignment/>
    </xf>
    <xf numFmtId="172" fontId="0" fillId="0" borderId="20" xfId="0" applyNumberFormat="1" applyBorder="1" applyAlignment="1">
      <alignment/>
    </xf>
    <xf numFmtId="172" fontId="0" fillId="0" borderId="22" xfId="0" applyNumberFormat="1" applyBorder="1" applyAlignment="1">
      <alignment/>
    </xf>
    <xf numFmtId="173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73" fontId="0" fillId="0" borderId="20" xfId="0" applyNumberFormat="1" applyBorder="1" applyAlignment="1">
      <alignment/>
    </xf>
    <xf numFmtId="173" fontId="0" fillId="0" borderId="21" xfId="0" applyNumberFormat="1" applyBorder="1" applyAlignment="1">
      <alignment/>
    </xf>
    <xf numFmtId="0" fontId="1" fillId="0" borderId="11" xfId="0" applyFont="1" applyBorder="1" applyAlignment="1">
      <alignment/>
    </xf>
    <xf numFmtId="172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173" fontId="0" fillId="0" borderId="24" xfId="0" applyNumberFormat="1" applyBorder="1" applyAlignment="1">
      <alignment/>
    </xf>
    <xf numFmtId="0" fontId="7" fillId="0" borderId="15" xfId="0" applyFont="1" applyBorder="1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 vertical="center"/>
    </xf>
    <xf numFmtId="0" fontId="1" fillId="0" borderId="24" xfId="0" applyFont="1" applyBorder="1" applyAlignment="1">
      <alignment/>
    </xf>
    <xf numFmtId="175" fontId="0" fillId="0" borderId="22" xfId="0" applyNumberFormat="1" applyBorder="1" applyAlignment="1">
      <alignment horizontal="center"/>
    </xf>
    <xf numFmtId="172" fontId="0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73" fontId="0" fillId="0" borderId="0" xfId="0" applyNumberFormat="1" applyAlignment="1">
      <alignment/>
    </xf>
    <xf numFmtId="0" fontId="1" fillId="0" borderId="26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/>
    </xf>
    <xf numFmtId="173" fontId="0" fillId="0" borderId="32" xfId="0" applyNumberFormat="1" applyBorder="1" applyAlignment="1">
      <alignment/>
    </xf>
    <xf numFmtId="175" fontId="0" fillId="0" borderId="33" xfId="0" applyNumberFormat="1" applyBorder="1" applyAlignment="1">
      <alignment horizontal="center"/>
    </xf>
    <xf numFmtId="172" fontId="0" fillId="0" borderId="34" xfId="0" applyNumberFormat="1" applyBorder="1" applyAlignment="1">
      <alignment/>
    </xf>
    <xf numFmtId="172" fontId="0" fillId="0" borderId="34" xfId="0" applyNumberFormat="1" applyFont="1" applyBorder="1" applyAlignment="1">
      <alignment/>
    </xf>
    <xf numFmtId="172" fontId="0" fillId="0" borderId="32" xfId="0" applyNumberFormat="1" applyBorder="1" applyAlignment="1">
      <alignment/>
    </xf>
    <xf numFmtId="172" fontId="0" fillId="0" borderId="25" xfId="0" applyNumberFormat="1" applyBorder="1" applyAlignment="1">
      <alignment/>
    </xf>
    <xf numFmtId="172" fontId="0" fillId="0" borderId="33" xfId="0" applyNumberFormat="1" applyBorder="1" applyAlignment="1">
      <alignment/>
    </xf>
    <xf numFmtId="173" fontId="0" fillId="0" borderId="34" xfId="0" applyNumberFormat="1" applyBorder="1" applyAlignment="1">
      <alignment/>
    </xf>
    <xf numFmtId="0" fontId="0" fillId="0" borderId="32" xfId="0" applyBorder="1" applyAlignment="1">
      <alignment/>
    </xf>
    <xf numFmtId="173" fontId="0" fillId="0" borderId="33" xfId="0" applyNumberFormat="1" applyBorder="1" applyAlignment="1">
      <alignment/>
    </xf>
    <xf numFmtId="173" fontId="0" fillId="0" borderId="25" xfId="0" applyNumberFormat="1" applyBorder="1" applyAlignment="1">
      <alignment/>
    </xf>
    <xf numFmtId="172" fontId="0" fillId="0" borderId="24" xfId="0" applyNumberFormat="1" applyBorder="1" applyAlignment="1">
      <alignment/>
    </xf>
    <xf numFmtId="9" fontId="0" fillId="0" borderId="22" xfId="0" applyNumberFormat="1" applyBorder="1" applyAlignment="1">
      <alignment horizontal="center"/>
    </xf>
    <xf numFmtId="9" fontId="0" fillId="0" borderId="33" xfId="0" applyNumberFormat="1" applyBorder="1" applyAlignment="1">
      <alignment horizontal="center"/>
    </xf>
    <xf numFmtId="42" fontId="0" fillId="0" borderId="0" xfId="44" applyAlignment="1">
      <alignment/>
    </xf>
    <xf numFmtId="173" fontId="0" fillId="0" borderId="35" xfId="0" applyNumberFormat="1" applyBorder="1" applyAlignment="1">
      <alignment/>
    </xf>
    <xf numFmtId="173" fontId="0" fillId="0" borderId="36" xfId="0" applyNumberFormat="1" applyBorder="1" applyAlignment="1">
      <alignment/>
    </xf>
    <xf numFmtId="172" fontId="0" fillId="0" borderId="29" xfId="0" applyNumberFormat="1" applyFont="1" applyBorder="1" applyAlignment="1">
      <alignment/>
    </xf>
    <xf numFmtId="172" fontId="0" fillId="0" borderId="37" xfId="0" applyNumberFormat="1" applyBorder="1" applyAlignment="1">
      <alignment/>
    </xf>
    <xf numFmtId="172" fontId="0" fillId="0" borderId="37" xfId="0" applyNumberFormat="1" applyFont="1" applyBorder="1" applyAlignment="1">
      <alignment/>
    </xf>
    <xf numFmtId="172" fontId="0" fillId="0" borderId="36" xfId="0" applyNumberFormat="1" applyBorder="1" applyAlignment="1">
      <alignment/>
    </xf>
    <xf numFmtId="172" fontId="0" fillId="0" borderId="29" xfId="0" applyNumberFormat="1" applyBorder="1" applyAlignment="1">
      <alignment/>
    </xf>
    <xf numFmtId="172" fontId="0" fillId="0" borderId="38" xfId="0" applyNumberFormat="1" applyBorder="1" applyAlignment="1">
      <alignment/>
    </xf>
    <xf numFmtId="173" fontId="0" fillId="0" borderId="37" xfId="0" applyNumberFormat="1" applyBorder="1" applyAlignment="1">
      <alignment/>
    </xf>
    <xf numFmtId="0" fontId="0" fillId="0" borderId="36" xfId="0" applyBorder="1" applyAlignment="1">
      <alignment/>
    </xf>
    <xf numFmtId="173" fontId="0" fillId="0" borderId="38" xfId="0" applyNumberFormat="1" applyBorder="1" applyAlignment="1">
      <alignment/>
    </xf>
    <xf numFmtId="173" fontId="0" fillId="0" borderId="29" xfId="0" applyNumberFormat="1" applyBorder="1" applyAlignment="1">
      <alignment/>
    </xf>
    <xf numFmtId="0" fontId="0" fillId="0" borderId="35" xfId="0" applyFont="1" applyFill="1" applyBorder="1" applyAlignment="1">
      <alignment/>
    </xf>
    <xf numFmtId="173" fontId="0" fillId="0" borderId="28" xfId="0" applyNumberFormat="1" applyBorder="1" applyAlignment="1">
      <alignment/>
    </xf>
    <xf numFmtId="0" fontId="0" fillId="0" borderId="35" xfId="0" applyBorder="1" applyAlignment="1">
      <alignment horizontal="center" vertical="center"/>
    </xf>
    <xf numFmtId="0" fontId="1" fillId="0" borderId="28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75" fontId="0" fillId="0" borderId="21" xfId="0" applyNumberFormat="1" applyFont="1" applyBorder="1" applyAlignment="1">
      <alignment/>
    </xf>
    <xf numFmtId="175" fontId="0" fillId="0" borderId="35" xfId="0" applyNumberFormat="1" applyFont="1" applyBorder="1" applyAlignment="1">
      <alignment/>
    </xf>
    <xf numFmtId="9" fontId="0" fillId="0" borderId="25" xfId="0" applyNumberFormat="1" applyBorder="1" applyAlignment="1">
      <alignment horizontal="center"/>
    </xf>
    <xf numFmtId="175" fontId="0" fillId="0" borderId="24" xfId="0" applyNumberFormat="1" applyBorder="1" applyAlignment="1">
      <alignment/>
    </xf>
    <xf numFmtId="175" fontId="0" fillId="0" borderId="22" xfId="0" applyNumberFormat="1" applyBorder="1" applyAlignment="1">
      <alignment/>
    </xf>
    <xf numFmtId="0" fontId="0" fillId="0" borderId="29" xfId="0" applyBorder="1" applyAlignment="1">
      <alignment/>
    </xf>
    <xf numFmtId="175" fontId="0" fillId="0" borderId="19" xfId="0" applyNumberFormat="1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39" xfId="0" applyNumberFormat="1" applyBorder="1" applyAlignment="1">
      <alignment/>
    </xf>
    <xf numFmtId="175" fontId="0" fillId="0" borderId="40" xfId="0" applyNumberFormat="1" applyFont="1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36" xfId="0" applyFill="1" applyBorder="1" applyAlignment="1">
      <alignment/>
    </xf>
    <xf numFmtId="175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75" fontId="0" fillId="0" borderId="27" xfId="0" applyNumberFormat="1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9" xfId="0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173" fontId="0" fillId="0" borderId="19" xfId="0" applyNumberFormat="1" applyBorder="1" applyAlignment="1">
      <alignment/>
    </xf>
    <xf numFmtId="173" fontId="0" fillId="0" borderId="40" xfId="0" applyNumberFormat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left" wrapText="1"/>
    </xf>
    <xf numFmtId="14" fontId="1" fillId="0" borderId="20" xfId="0" applyNumberFormat="1" applyFont="1" applyBorder="1" applyAlignment="1">
      <alignment horizontal="center" vertical="center"/>
    </xf>
    <xf numFmtId="14" fontId="1" fillId="0" borderId="24" xfId="0" applyNumberFormat="1" applyFont="1" applyBorder="1" applyAlignment="1">
      <alignment horizontal="center" vertical="center"/>
    </xf>
    <xf numFmtId="14" fontId="1" fillId="0" borderId="20" xfId="0" applyNumberFormat="1" applyFont="1" applyBorder="1" applyAlignment="1">
      <alignment/>
    </xf>
    <xf numFmtId="172" fontId="0" fillId="0" borderId="28" xfId="0" applyNumberFormat="1" applyBorder="1" applyAlignment="1">
      <alignment/>
    </xf>
    <xf numFmtId="175" fontId="0" fillId="0" borderId="25" xfId="0" applyNumberFormat="1" applyBorder="1" applyAlignment="1">
      <alignment/>
    </xf>
    <xf numFmtId="0" fontId="3" fillId="0" borderId="0" xfId="0" applyFont="1" applyAlignment="1">
      <alignment/>
    </xf>
    <xf numFmtId="175" fontId="0" fillId="0" borderId="32" xfId="0" applyNumberFormat="1" applyFont="1" applyBorder="1" applyAlignment="1">
      <alignment/>
    </xf>
    <xf numFmtId="175" fontId="0" fillId="0" borderId="34" xfId="0" applyNumberFormat="1" applyFont="1" applyBorder="1" applyAlignment="1">
      <alignment/>
    </xf>
    <xf numFmtId="175" fontId="0" fillId="0" borderId="33" xfId="0" applyNumberFormat="1" applyBorder="1" applyAlignment="1">
      <alignment/>
    </xf>
    <xf numFmtId="175" fontId="0" fillId="0" borderId="41" xfId="0" applyNumberFormat="1" applyFont="1" applyBorder="1" applyAlignment="1">
      <alignment/>
    </xf>
    <xf numFmtId="0" fontId="0" fillId="0" borderId="35" xfId="0" applyBorder="1" applyAlignment="1">
      <alignment/>
    </xf>
    <xf numFmtId="175" fontId="0" fillId="0" borderId="25" xfId="0" applyNumberFormat="1" applyFont="1" applyBorder="1" applyAlignment="1">
      <alignment/>
    </xf>
    <xf numFmtId="172" fontId="0" fillId="0" borderId="35" xfId="0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42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40" xfId="0" applyBorder="1" applyAlignment="1">
      <alignment/>
    </xf>
    <xf numFmtId="175" fontId="0" fillId="0" borderId="23" xfId="0" applyNumberFormat="1" applyFont="1" applyBorder="1" applyAlignment="1">
      <alignment/>
    </xf>
    <xf numFmtId="175" fontId="0" fillId="0" borderId="23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3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172" fontId="0" fillId="0" borderId="46" xfId="0" applyNumberFormat="1" applyFont="1" applyBorder="1" applyAlignment="1">
      <alignment horizontal="center"/>
    </xf>
    <xf numFmtId="175" fontId="0" fillId="0" borderId="46" xfId="0" applyNumberFormat="1" applyFont="1" applyBorder="1" applyAlignment="1">
      <alignment horizontal="center"/>
    </xf>
    <xf numFmtId="0" fontId="0" fillId="0" borderId="46" xfId="0" applyBorder="1" applyAlignment="1">
      <alignment wrapText="1"/>
    </xf>
    <xf numFmtId="0" fontId="1" fillId="0" borderId="46" xfId="0" applyFont="1" applyBorder="1" applyAlignment="1">
      <alignment wrapText="1"/>
    </xf>
    <xf numFmtId="175" fontId="1" fillId="0" borderId="46" xfId="0" applyNumberFormat="1" applyFont="1" applyBorder="1" applyAlignment="1">
      <alignment horizontal="center"/>
    </xf>
    <xf numFmtId="172" fontId="0" fillId="0" borderId="46" xfId="0" applyNumberFormat="1" applyBorder="1" applyAlignment="1">
      <alignment horizontal="center"/>
    </xf>
    <xf numFmtId="175" fontId="0" fillId="0" borderId="46" xfId="0" applyNumberFormat="1" applyBorder="1" applyAlignment="1">
      <alignment horizontal="center"/>
    </xf>
    <xf numFmtId="0" fontId="0" fillId="0" borderId="46" xfId="0" applyFont="1" applyBorder="1" applyAlignment="1">
      <alignment wrapText="1"/>
    </xf>
    <xf numFmtId="0" fontId="1" fillId="0" borderId="46" xfId="0" applyFont="1" applyFill="1" applyBorder="1" applyAlignment="1">
      <alignment wrapText="1"/>
    </xf>
    <xf numFmtId="172" fontId="1" fillId="0" borderId="46" xfId="0" applyNumberFormat="1" applyFont="1" applyBorder="1" applyAlignment="1">
      <alignment horizontal="center"/>
    </xf>
    <xf numFmtId="172" fontId="0" fillId="0" borderId="46" xfId="0" applyNumberFormat="1" applyBorder="1" applyAlignment="1">
      <alignment/>
    </xf>
    <xf numFmtId="172" fontId="1" fillId="0" borderId="46" xfId="0" applyNumberFormat="1" applyFont="1" applyBorder="1" applyAlignment="1">
      <alignment/>
    </xf>
    <xf numFmtId="0" fontId="9" fillId="0" borderId="4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/>
    </xf>
    <xf numFmtId="175" fontId="0" fillId="0" borderId="46" xfId="0" applyNumberFormat="1" applyFont="1" applyBorder="1" applyAlignment="1">
      <alignment horizontal="center"/>
    </xf>
    <xf numFmtId="0" fontId="0" fillId="0" borderId="0" xfId="0" applyAlignment="1">
      <alignment horizontal="left" wrapText="1"/>
    </xf>
    <xf numFmtId="0" fontId="1" fillId="0" borderId="46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47" xfId="0" applyFont="1" applyBorder="1" applyAlignment="1">
      <alignment horizontal="center" wrapText="1"/>
    </xf>
    <xf numFmtId="0" fontId="0" fillId="0" borderId="47" xfId="0" applyBorder="1" applyAlignment="1">
      <alignment wrapText="1"/>
    </xf>
    <xf numFmtId="0" fontId="1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A1">
      <selection activeCell="C16" sqref="C16:D16"/>
    </sheetView>
  </sheetViews>
  <sheetFormatPr defaultColWidth="9.00390625" defaultRowHeight="12.75"/>
  <cols>
    <col min="1" max="1" width="21.625" style="0" customWidth="1"/>
  </cols>
  <sheetData>
    <row r="2" spans="3:8" ht="12.75">
      <c r="C2" s="132" t="s">
        <v>79</v>
      </c>
      <c r="D2" s="132"/>
      <c r="E2" s="132"/>
      <c r="F2" s="133"/>
      <c r="G2" s="132"/>
      <c r="H2" s="133"/>
    </row>
    <row r="3" spans="2:8" ht="12.75">
      <c r="B3" s="131"/>
      <c r="C3" s="131"/>
      <c r="D3" s="131"/>
      <c r="E3" s="132"/>
      <c r="F3" s="133"/>
      <c r="G3" s="132"/>
      <c r="H3" s="134"/>
    </row>
    <row r="4" spans="2:8" ht="12.75">
      <c r="B4" s="131"/>
      <c r="C4" s="131"/>
      <c r="D4" s="131"/>
      <c r="E4" s="132"/>
      <c r="F4" s="132"/>
      <c r="G4" s="132"/>
      <c r="H4" s="134"/>
    </row>
    <row r="5" spans="1:8" ht="12.75">
      <c r="A5" s="134"/>
      <c r="B5" s="136"/>
      <c r="C5" s="137"/>
      <c r="D5" s="135"/>
      <c r="E5" s="135"/>
      <c r="F5" s="135" t="s">
        <v>55</v>
      </c>
      <c r="G5" s="132"/>
      <c r="H5" s="134"/>
    </row>
    <row r="6" spans="1:6" ht="12.75">
      <c r="A6" s="134"/>
      <c r="B6" s="138" t="s">
        <v>78</v>
      </c>
      <c r="C6" s="139"/>
      <c r="D6" s="140" t="s">
        <v>85</v>
      </c>
      <c r="E6" s="140" t="s">
        <v>86</v>
      </c>
      <c r="F6" s="35"/>
    </row>
    <row r="7" spans="1:6" ht="12.75">
      <c r="A7" s="134"/>
      <c r="B7" s="136" t="s">
        <v>84</v>
      </c>
      <c r="C7" s="141"/>
      <c r="D7" s="142">
        <v>100.7</v>
      </c>
      <c r="E7" s="143">
        <v>72.5</v>
      </c>
      <c r="F7" s="143">
        <v>71.9</v>
      </c>
    </row>
    <row r="8" spans="1:6" ht="12.75">
      <c r="A8" s="134"/>
      <c r="B8" s="144" t="s">
        <v>80</v>
      </c>
      <c r="C8" s="145"/>
      <c r="D8" s="146"/>
      <c r="E8" s="15"/>
      <c r="F8" s="15"/>
    </row>
    <row r="9" spans="1:6" ht="12.75">
      <c r="A9" s="134"/>
      <c r="B9" s="144" t="s">
        <v>81</v>
      </c>
      <c r="C9" s="145"/>
      <c r="D9" s="146">
        <v>33.5</v>
      </c>
      <c r="E9" s="15">
        <v>21.1</v>
      </c>
      <c r="F9" s="15">
        <v>62.9</v>
      </c>
    </row>
    <row r="10" spans="1:6" ht="12.75">
      <c r="A10" s="134"/>
      <c r="B10" s="144" t="s">
        <v>82</v>
      </c>
      <c r="C10" s="145"/>
      <c r="D10" s="146">
        <v>33.6</v>
      </c>
      <c r="E10" s="15">
        <v>20.9</v>
      </c>
      <c r="F10" s="15">
        <v>62.2</v>
      </c>
    </row>
    <row r="11" spans="1:6" ht="12.75">
      <c r="A11" s="134"/>
      <c r="B11" s="138" t="s">
        <v>83</v>
      </c>
      <c r="C11" s="139"/>
      <c r="D11" s="140">
        <v>33.6</v>
      </c>
      <c r="E11" s="35">
        <v>27.4</v>
      </c>
      <c r="F11" s="35">
        <v>81.5</v>
      </c>
    </row>
    <row r="12" spans="1:6" ht="12.75">
      <c r="A12" s="134"/>
      <c r="B12" s="134"/>
      <c r="C12" s="134"/>
      <c r="D12" s="134"/>
      <c r="E12" s="134"/>
      <c r="F12" s="134"/>
    </row>
    <row r="13" spans="1:6" ht="12.75">
      <c r="A13" s="134"/>
      <c r="B13" s="134"/>
      <c r="C13" s="134"/>
      <c r="D13" s="134"/>
      <c r="E13" s="134"/>
      <c r="F13" s="134"/>
    </row>
  </sheetData>
  <sheetProtection/>
  <printOptions/>
  <pageMargins left="0.43" right="0.75" top="1.66" bottom="1" header="0.5" footer="0.5"/>
  <pageSetup horizontalDpi="600" verticalDpi="600" orientation="landscape" paperSize="9" scale="1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83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D14" sqref="D14"/>
    </sheetView>
  </sheetViews>
  <sheetFormatPr defaultColWidth="9.00390625" defaultRowHeight="12.75"/>
  <cols>
    <col min="1" max="1" width="67.25390625" style="0" customWidth="1"/>
    <col min="2" max="2" width="10.125" style="0" customWidth="1"/>
    <col min="3" max="3" width="11.625" style="0" customWidth="1"/>
    <col min="4" max="4" width="10.25390625" style="0" customWidth="1"/>
  </cols>
  <sheetData>
    <row r="3" spans="2:4" ht="12.75">
      <c r="B3" s="173"/>
      <c r="C3" s="173"/>
      <c r="D3" s="173"/>
    </row>
    <row r="4" spans="2:4" s="8" customFormat="1" ht="12.75">
      <c r="B4" s="173"/>
      <c r="C4" s="173"/>
      <c r="D4" s="173"/>
    </row>
    <row r="5" spans="2:4" s="8" customFormat="1" ht="12.75">
      <c r="B5" s="173"/>
      <c r="C5" s="173"/>
      <c r="D5" s="173"/>
    </row>
    <row r="6" spans="1:4" ht="12.75">
      <c r="A6" s="108"/>
      <c r="B6" s="173"/>
      <c r="C6" s="173"/>
      <c r="D6" s="173"/>
    </row>
    <row r="7" spans="1:4" ht="15">
      <c r="A7" s="14"/>
      <c r="B7" s="173"/>
      <c r="C7" s="173"/>
      <c r="D7" s="173"/>
    </row>
    <row r="8" spans="1:4" ht="15.75">
      <c r="A8" s="122" t="s">
        <v>75</v>
      </c>
      <c r="B8" s="173"/>
      <c r="C8" s="173"/>
      <c r="D8" s="173"/>
    </row>
    <row r="9" spans="1:4" ht="15.75">
      <c r="A9" s="130" t="s">
        <v>77</v>
      </c>
      <c r="B9" s="173"/>
      <c r="C9" s="173"/>
      <c r="D9" s="173"/>
    </row>
    <row r="10" spans="1:4" ht="15.75">
      <c r="A10" s="13"/>
      <c r="B10" s="116"/>
      <c r="C10" s="116"/>
      <c r="D10" s="116"/>
    </row>
    <row r="11" spans="1:4" ht="16.5" thickBot="1">
      <c r="A11" s="13"/>
      <c r="B11" s="116"/>
      <c r="C11" s="116"/>
      <c r="D11" s="116"/>
    </row>
    <row r="12" spans="1:4" ht="12.75">
      <c r="A12" s="51"/>
      <c r="B12" s="18" t="s">
        <v>62</v>
      </c>
      <c r="C12" s="18" t="s">
        <v>63</v>
      </c>
      <c r="D12" s="54" t="s">
        <v>55</v>
      </c>
    </row>
    <row r="13" spans="1:4" ht="12.75">
      <c r="A13" s="52" t="s">
        <v>11</v>
      </c>
      <c r="B13" s="117" t="s">
        <v>70</v>
      </c>
      <c r="C13" s="119" t="s">
        <v>64</v>
      </c>
      <c r="D13" s="112" t="s">
        <v>56</v>
      </c>
    </row>
    <row r="14" spans="1:4" ht="13.5" thickBot="1">
      <c r="A14" s="49"/>
      <c r="B14" s="41" t="s">
        <v>71</v>
      </c>
      <c r="C14" s="118">
        <v>38078</v>
      </c>
      <c r="D14" s="56"/>
    </row>
    <row r="15" spans="1:4" ht="13.5" thickBot="1">
      <c r="A15" s="88">
        <v>1</v>
      </c>
      <c r="B15" s="111">
        <v>2</v>
      </c>
      <c r="C15" s="115">
        <v>3</v>
      </c>
      <c r="D15" s="88">
        <v>4</v>
      </c>
    </row>
    <row r="16" spans="1:4" ht="15.75" customHeight="1">
      <c r="A16" s="99" t="s">
        <v>0</v>
      </c>
      <c r="B16" s="37"/>
      <c r="C16" s="37"/>
      <c r="D16" s="48"/>
    </row>
    <row r="17" spans="1:4" ht="12.75">
      <c r="A17" s="90" t="s">
        <v>68</v>
      </c>
      <c r="B17" s="34">
        <v>8200</v>
      </c>
      <c r="C17" s="31">
        <v>4869.2</v>
      </c>
      <c r="D17" s="123">
        <f>C17/B17/100%</f>
        <v>0.5938048780487805</v>
      </c>
    </row>
    <row r="18" spans="1:4" ht="12.75">
      <c r="A18" s="90" t="s">
        <v>69</v>
      </c>
      <c r="B18" s="34">
        <v>1800</v>
      </c>
      <c r="C18" s="33">
        <v>1614</v>
      </c>
      <c r="D18" s="123">
        <f>C18/B18/100%</f>
        <v>0.8966666666666666</v>
      </c>
    </row>
    <row r="19" spans="1:4" ht="12.75">
      <c r="A19" s="90" t="s">
        <v>37</v>
      </c>
      <c r="B19" s="27">
        <v>45000</v>
      </c>
      <c r="C19" s="27">
        <v>25495.9</v>
      </c>
      <c r="D19" s="123">
        <f aca="true" t="shared" si="0" ref="D19:D35">C19/B19/100%</f>
        <v>0.5665755555555556</v>
      </c>
    </row>
    <row r="20" spans="1:4" ht="12.75">
      <c r="A20" s="91" t="s">
        <v>65</v>
      </c>
      <c r="B20" s="27">
        <v>337.5</v>
      </c>
      <c r="C20" s="25">
        <v>645.2</v>
      </c>
      <c r="D20" s="123">
        <f t="shared" si="0"/>
        <v>1.911703703703704</v>
      </c>
    </row>
    <row r="21" spans="1:4" ht="12.75">
      <c r="A21" s="91" t="s">
        <v>24</v>
      </c>
      <c r="B21" s="26">
        <v>15</v>
      </c>
      <c r="C21" s="28">
        <v>9.8</v>
      </c>
      <c r="D21" s="123">
        <f t="shared" si="0"/>
        <v>0.6533333333333334</v>
      </c>
    </row>
    <row r="22" spans="1:4" ht="12.75">
      <c r="A22" s="83" t="s">
        <v>19</v>
      </c>
      <c r="B22" s="26">
        <v>675</v>
      </c>
      <c r="C22" s="28">
        <v>2282.6</v>
      </c>
      <c r="D22" s="123">
        <f t="shared" si="0"/>
        <v>3.3816296296296295</v>
      </c>
    </row>
    <row r="23" spans="1:4" ht="12.75">
      <c r="A23" s="90" t="s">
        <v>25</v>
      </c>
      <c r="B23" s="27">
        <v>375</v>
      </c>
      <c r="C23" s="27">
        <v>53.1</v>
      </c>
      <c r="D23" s="123">
        <f t="shared" si="0"/>
        <v>0.1416</v>
      </c>
    </row>
    <row r="24" spans="1:4" ht="12.75">
      <c r="A24" s="90" t="s">
        <v>16</v>
      </c>
      <c r="B24" s="28">
        <v>875</v>
      </c>
      <c r="C24" s="29">
        <v>1213.9</v>
      </c>
      <c r="D24" s="123">
        <f t="shared" si="0"/>
        <v>1.3873142857142857</v>
      </c>
    </row>
    <row r="25" spans="1:4" ht="12.75">
      <c r="A25" s="91" t="s">
        <v>26</v>
      </c>
      <c r="B25" s="26">
        <v>2750</v>
      </c>
      <c r="C25" s="28">
        <v>2669.9</v>
      </c>
      <c r="D25" s="123">
        <f t="shared" si="0"/>
        <v>0.9708727272727273</v>
      </c>
    </row>
    <row r="26" spans="1:4" ht="12.75">
      <c r="A26" s="90" t="s">
        <v>2</v>
      </c>
      <c r="B26" s="26">
        <v>650</v>
      </c>
      <c r="C26" s="28">
        <v>222.9</v>
      </c>
      <c r="D26" s="123">
        <f t="shared" si="0"/>
        <v>0.34292307692307694</v>
      </c>
    </row>
    <row r="27" spans="1:4" ht="12.75">
      <c r="A27" s="90" t="s">
        <v>3</v>
      </c>
      <c r="B27" s="26">
        <v>7760</v>
      </c>
      <c r="C27" s="26">
        <v>779.4</v>
      </c>
      <c r="D27" s="123">
        <f t="shared" si="0"/>
        <v>0.10043814432989691</v>
      </c>
    </row>
    <row r="28" spans="1:4" ht="12.75">
      <c r="A28" s="83" t="s">
        <v>39</v>
      </c>
      <c r="B28" s="30">
        <v>125</v>
      </c>
      <c r="C28" s="29">
        <v>413</v>
      </c>
      <c r="D28" s="123">
        <f t="shared" si="0"/>
        <v>3.304</v>
      </c>
    </row>
    <row r="29" spans="1:4" ht="12.75">
      <c r="A29" s="90" t="s">
        <v>72</v>
      </c>
      <c r="B29" s="31">
        <v>287</v>
      </c>
      <c r="C29" s="31">
        <v>121.3</v>
      </c>
      <c r="D29" s="123">
        <f t="shared" si="0"/>
        <v>0.4226480836236934</v>
      </c>
    </row>
    <row r="30" spans="1:4" ht="12.75">
      <c r="A30" s="91" t="s">
        <v>20</v>
      </c>
      <c r="B30" s="30">
        <v>275</v>
      </c>
      <c r="C30" s="29">
        <v>15.6</v>
      </c>
      <c r="D30" s="123">
        <f t="shared" si="0"/>
        <v>0.05672727272727272</v>
      </c>
    </row>
    <row r="31" spans="1:4" ht="12.75">
      <c r="A31" s="90" t="s">
        <v>13</v>
      </c>
      <c r="B31" s="26">
        <v>300</v>
      </c>
      <c r="C31" s="28">
        <v>317</v>
      </c>
      <c r="D31" s="123">
        <f t="shared" si="0"/>
        <v>1.0566666666666666</v>
      </c>
    </row>
    <row r="32" spans="1:4" ht="12.75">
      <c r="A32" s="90" t="s">
        <v>4</v>
      </c>
      <c r="B32" s="26">
        <v>12.5</v>
      </c>
      <c r="C32" s="28">
        <v>38.3</v>
      </c>
      <c r="D32" s="123">
        <f t="shared" si="0"/>
        <v>3.0639999999999996</v>
      </c>
    </row>
    <row r="33" spans="1:4" ht="12.75">
      <c r="A33" s="90" t="s">
        <v>5</v>
      </c>
      <c r="B33" s="26">
        <v>445</v>
      </c>
      <c r="C33" s="28">
        <v>250.5</v>
      </c>
      <c r="D33" s="123">
        <f t="shared" si="0"/>
        <v>0.5629213483146067</v>
      </c>
    </row>
    <row r="34" spans="1:4" ht="12.75">
      <c r="A34" s="90" t="s">
        <v>61</v>
      </c>
      <c r="B34" s="26">
        <v>272</v>
      </c>
      <c r="C34" s="26">
        <v>3.8</v>
      </c>
      <c r="D34" s="124">
        <f t="shared" si="0"/>
        <v>0.013970588235294117</v>
      </c>
    </row>
    <row r="35" spans="1:4" ht="12.75">
      <c r="A35" s="97" t="s">
        <v>12</v>
      </c>
      <c r="B35" s="29">
        <f>SUM(B17:B34)</f>
        <v>70154</v>
      </c>
      <c r="C35" s="29">
        <f>SUM(C17:C34)</f>
        <v>41015.400000000016</v>
      </c>
      <c r="D35" s="123">
        <f t="shared" si="0"/>
        <v>0.5846480599823248</v>
      </c>
    </row>
    <row r="36" spans="1:4" ht="15.75" customHeight="1">
      <c r="A36" s="100" t="s">
        <v>10</v>
      </c>
      <c r="B36" s="26"/>
      <c r="C36" s="26"/>
      <c r="D36" s="123"/>
    </row>
    <row r="37" spans="1:4" ht="12.75">
      <c r="A37" s="90" t="s">
        <v>29</v>
      </c>
      <c r="B37" s="26">
        <v>16</v>
      </c>
      <c r="C37" s="28">
        <v>10.8</v>
      </c>
      <c r="D37" s="124"/>
    </row>
    <row r="38" spans="1:4" ht="12.75">
      <c r="A38" s="83" t="s">
        <v>33</v>
      </c>
      <c r="B38" s="22"/>
      <c r="C38" s="22"/>
      <c r="D38" s="67"/>
    </row>
    <row r="39" spans="1:4" ht="12.75">
      <c r="A39" s="91" t="s">
        <v>34</v>
      </c>
      <c r="B39" s="23">
        <v>8000</v>
      </c>
      <c r="C39" s="33">
        <v>8994.5</v>
      </c>
      <c r="D39" s="125">
        <f>C39/B39/100%</f>
        <v>1.1243125</v>
      </c>
    </row>
    <row r="40" spans="1:4" ht="12.75">
      <c r="A40" s="90" t="s">
        <v>28</v>
      </c>
      <c r="B40" s="26">
        <v>125</v>
      </c>
      <c r="C40" s="26">
        <v>68.3</v>
      </c>
      <c r="D40" s="123"/>
    </row>
    <row r="41" spans="1:4" ht="12.75">
      <c r="A41" s="83" t="s">
        <v>22</v>
      </c>
      <c r="B41" s="33">
        <v>9925</v>
      </c>
      <c r="C41" s="33">
        <v>6974.7</v>
      </c>
      <c r="D41" s="123">
        <f>C41/B41/100%</f>
        <v>0.7027405541561713</v>
      </c>
    </row>
    <row r="42" spans="1:20" s="7" customFormat="1" ht="12.75">
      <c r="A42" s="90" t="s">
        <v>6</v>
      </c>
      <c r="B42" s="26">
        <v>10901</v>
      </c>
      <c r="C42" s="26">
        <v>10967.2</v>
      </c>
      <c r="D42" s="123">
        <f>C42/B42/100%</f>
        <v>1.0060728373543713</v>
      </c>
      <c r="E42" s="8"/>
      <c r="F42" s="8"/>
      <c r="G42" s="8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s="8" customFormat="1" ht="12.75">
      <c r="A43" s="90" t="s">
        <v>73</v>
      </c>
      <c r="B43" s="30">
        <v>75</v>
      </c>
      <c r="C43" s="26"/>
      <c r="D43" s="12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s="8" customFormat="1" ht="12.75">
      <c r="A44" s="90" t="s">
        <v>66</v>
      </c>
      <c r="B44" s="30"/>
      <c r="C44" s="26"/>
      <c r="D44" s="123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s="8" customFormat="1" ht="12.75">
      <c r="A45" s="90" t="s">
        <v>74</v>
      </c>
      <c r="B45" s="30">
        <v>37.5</v>
      </c>
      <c r="C45" s="26">
        <v>47.6</v>
      </c>
      <c r="D45" s="123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4" s="8" customFormat="1" ht="12.75">
      <c r="A46" s="90" t="s">
        <v>30</v>
      </c>
      <c r="B46" s="30">
        <v>175</v>
      </c>
      <c r="C46" s="26">
        <v>126.9</v>
      </c>
      <c r="D46" s="123">
        <f>C46/B46/100%</f>
        <v>0.7251428571428572</v>
      </c>
    </row>
    <row r="47" spans="1:4" s="8" customFormat="1" ht="12.75">
      <c r="A47" s="90" t="s">
        <v>21</v>
      </c>
      <c r="B47" s="26">
        <v>1000</v>
      </c>
      <c r="C47" s="28">
        <v>956.9</v>
      </c>
      <c r="D47" s="123">
        <f>C47/B47/100%</f>
        <v>0.9569</v>
      </c>
    </row>
    <row r="48" spans="1:4" ht="12.75">
      <c r="A48" s="91" t="s">
        <v>7</v>
      </c>
      <c r="B48" s="26">
        <v>250</v>
      </c>
      <c r="C48" s="26">
        <v>7.3</v>
      </c>
      <c r="D48" s="123">
        <f>C48/B48/100%</f>
        <v>0.0292</v>
      </c>
    </row>
    <row r="49" spans="1:4" ht="13.5" thickBot="1">
      <c r="A49" s="83" t="s">
        <v>8</v>
      </c>
      <c r="B49" s="70">
        <f>SUM(B37:B48)</f>
        <v>30504.5</v>
      </c>
      <c r="C49" s="70">
        <f>SUM(C37:C48)</f>
        <v>28154.2</v>
      </c>
      <c r="D49" s="126">
        <f>C49/B49/100%</f>
        <v>0.9229523512924322</v>
      </c>
    </row>
    <row r="50" spans="1:4" ht="13.5" thickBot="1">
      <c r="A50" s="127" t="s">
        <v>76</v>
      </c>
      <c r="B50" s="129"/>
      <c r="C50" s="29">
        <v>3312.9</v>
      </c>
      <c r="D50" s="128"/>
    </row>
    <row r="51" spans="1:4" ht="12.75">
      <c r="A51" s="47"/>
      <c r="B51" s="36"/>
      <c r="C51" s="36"/>
      <c r="D51" s="109"/>
    </row>
    <row r="52" spans="1:4" ht="13.5" thickBot="1">
      <c r="A52" s="49" t="s">
        <v>40</v>
      </c>
      <c r="B52" s="38">
        <f>SUM(B35+B49)</f>
        <v>100658.5</v>
      </c>
      <c r="C52" s="38">
        <f>SUM(C35+C49)+C50</f>
        <v>72482.50000000001</v>
      </c>
      <c r="D52" s="121">
        <f>C52/B52/100%</f>
        <v>0.7200832517869828</v>
      </c>
    </row>
    <row r="53" spans="1:4" ht="12.75">
      <c r="A53" s="83"/>
      <c r="B53" s="83"/>
      <c r="C53" s="83"/>
      <c r="D53" s="92"/>
    </row>
    <row r="54" spans="1:4" ht="12.75">
      <c r="A54" s="101" t="s">
        <v>38</v>
      </c>
      <c r="B54" s="84">
        <v>35645</v>
      </c>
      <c r="C54" s="84">
        <v>30840</v>
      </c>
      <c r="D54" s="96">
        <f>C54/B54/100%</f>
        <v>0.8651984850610184</v>
      </c>
    </row>
    <row r="55" spans="1:4" ht="12.75">
      <c r="A55" s="83"/>
      <c r="B55" s="97"/>
      <c r="C55" s="97"/>
      <c r="D55" s="105"/>
    </row>
    <row r="56" spans="1:4" ht="13.5" thickBot="1">
      <c r="A56" s="97" t="s">
        <v>67</v>
      </c>
      <c r="B56" s="85">
        <v>80</v>
      </c>
      <c r="C56" s="87"/>
      <c r="D56" s="95">
        <f>C56/B56/100%</f>
        <v>0</v>
      </c>
    </row>
    <row r="57" spans="1:4" ht="12.75">
      <c r="A57" s="47"/>
      <c r="B57" s="47"/>
      <c r="C57" s="37"/>
      <c r="D57" s="98"/>
    </row>
    <row r="58" spans="1:4" ht="13.5" thickBot="1">
      <c r="A58" s="89" t="s">
        <v>9</v>
      </c>
      <c r="B58" s="87">
        <f>SUM(B52:B56)</f>
        <v>136383.5</v>
      </c>
      <c r="C58" s="38">
        <f>SUM(C52:C56)</f>
        <v>103322.50000000001</v>
      </c>
      <c r="D58" s="95">
        <f>C58/B58/100%</f>
        <v>0.7575879780178688</v>
      </c>
    </row>
    <row r="59" spans="1:4" ht="12.75">
      <c r="A59" s="91" t="s">
        <v>60</v>
      </c>
      <c r="B59" s="85">
        <v>1178</v>
      </c>
      <c r="C59" s="113">
        <v>902</v>
      </c>
      <c r="D59" s="92">
        <f>C59/B59/100%</f>
        <v>0.765704584040747</v>
      </c>
    </row>
    <row r="60" spans="1:4" ht="13.5" thickBot="1">
      <c r="A60" s="106" t="s">
        <v>57</v>
      </c>
      <c r="B60" s="75">
        <v>346</v>
      </c>
      <c r="C60" s="114">
        <v>202</v>
      </c>
      <c r="D60" s="104">
        <f>C60/B60/100%</f>
        <v>0.5838150289017341</v>
      </c>
    </row>
    <row r="61" spans="1:4" ht="13.5" thickBot="1">
      <c r="A61" s="110" t="s">
        <v>51</v>
      </c>
      <c r="B61" s="103">
        <f>SUM(B58:B60)</f>
        <v>137907.5</v>
      </c>
      <c r="C61" s="74">
        <f>SUM(C58:C60)</f>
        <v>104426.50000000001</v>
      </c>
      <c r="D61" s="93">
        <f>C61/B61/100%</f>
        <v>0.7572213258887299</v>
      </c>
    </row>
    <row r="62" spans="1:4" ht="12.75">
      <c r="A62" s="102"/>
      <c r="B62" s="11"/>
      <c r="C62" s="11"/>
      <c r="D62" s="107"/>
    </row>
    <row r="63" spans="1:4" ht="12.75">
      <c r="A63" s="102"/>
      <c r="B63" s="11"/>
      <c r="C63" s="11"/>
      <c r="D63" s="107"/>
    </row>
    <row r="64" ht="14.25">
      <c r="A64" s="10"/>
    </row>
    <row r="65" spans="1:4" ht="14.25">
      <c r="A65" s="102"/>
      <c r="C65" s="10"/>
      <c r="D65" s="10"/>
    </row>
    <row r="66" spans="1:4" ht="14.25">
      <c r="A66" s="102"/>
      <c r="C66" s="10"/>
      <c r="D66" s="10"/>
    </row>
    <row r="68" ht="12.75">
      <c r="A68" t="s">
        <v>59</v>
      </c>
    </row>
    <row r="83" spans="2:4" ht="12.75">
      <c r="B83" s="73"/>
      <c r="C83" s="73"/>
      <c r="D83" s="73"/>
    </row>
  </sheetData>
  <sheetProtection/>
  <mergeCells count="2">
    <mergeCell ref="B3:D6"/>
    <mergeCell ref="B7:D9"/>
  </mergeCells>
  <printOptions/>
  <pageMargins left="1.35" right="0" top="0.3937007874015748" bottom="0.3937007874015748" header="0.3937007874015748" footer="0"/>
  <pageSetup horizontalDpi="240" verticalDpi="24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82"/>
  <sheetViews>
    <sheetView zoomScalePageLayoutView="0" workbookViewId="0" topLeftCell="A7">
      <selection activeCell="D52" sqref="D52"/>
    </sheetView>
  </sheetViews>
  <sheetFormatPr defaultColWidth="9.00390625" defaultRowHeight="12.75"/>
  <cols>
    <col min="1" max="1" width="57.375" style="0" bestFit="1" customWidth="1"/>
    <col min="2" max="2" width="10.375" style="0" customWidth="1"/>
    <col min="3" max="3" width="10.875" style="0" customWidth="1"/>
    <col min="4" max="4" width="10.25390625" style="0" customWidth="1"/>
  </cols>
  <sheetData>
    <row r="4" spans="1:4" ht="15.75">
      <c r="A4" s="13" t="s">
        <v>47</v>
      </c>
      <c r="B4" s="13"/>
      <c r="C4" s="14"/>
      <c r="D4" s="14"/>
    </row>
    <row r="5" spans="2:4" ht="15.75">
      <c r="B5" s="13"/>
      <c r="C5" s="14"/>
      <c r="D5" s="14"/>
    </row>
    <row r="6" spans="1:4" ht="15.75">
      <c r="A6" s="13"/>
      <c r="B6" s="13"/>
      <c r="C6" s="14"/>
      <c r="D6" s="14"/>
    </row>
    <row r="7" spans="1:4" ht="15.75">
      <c r="A7" s="13"/>
      <c r="B7" s="13"/>
      <c r="C7" s="14"/>
      <c r="D7" s="14"/>
    </row>
    <row r="8" spans="1:4" ht="16.5" thickBot="1">
      <c r="A8" s="13"/>
      <c r="B8" s="13"/>
      <c r="C8" s="14"/>
      <c r="D8" s="14"/>
    </row>
    <row r="9" spans="1:4" ht="12.75">
      <c r="A9" s="51"/>
      <c r="B9" s="18" t="s">
        <v>14</v>
      </c>
      <c r="C9" s="54" t="s">
        <v>43</v>
      </c>
      <c r="D9" s="18" t="s">
        <v>43</v>
      </c>
    </row>
    <row r="10" spans="1:4" ht="12.75">
      <c r="A10" s="52" t="s">
        <v>11</v>
      </c>
      <c r="B10" s="19" t="s">
        <v>15</v>
      </c>
      <c r="C10" s="55" t="s">
        <v>44</v>
      </c>
      <c r="D10" s="20" t="s">
        <v>15</v>
      </c>
    </row>
    <row r="11" spans="1:4" ht="13.5" thickBot="1">
      <c r="A11" s="49"/>
      <c r="B11" s="41" t="s">
        <v>23</v>
      </c>
      <c r="C11" s="56" t="s">
        <v>45</v>
      </c>
      <c r="D11" s="41" t="s">
        <v>45</v>
      </c>
    </row>
    <row r="12" spans="1:4" ht="12.75">
      <c r="A12" s="53">
        <v>1</v>
      </c>
      <c r="B12" s="43">
        <v>4</v>
      </c>
      <c r="C12" s="57">
        <v>3</v>
      </c>
      <c r="D12" s="16">
        <v>5</v>
      </c>
    </row>
    <row r="13" spans="1:4" ht="15.75" customHeight="1">
      <c r="A13" s="39" t="s">
        <v>0</v>
      </c>
      <c r="B13" s="21"/>
      <c r="C13" s="58"/>
      <c r="D13" s="17"/>
    </row>
    <row r="14" spans="1:4" ht="12.75">
      <c r="A14" s="1" t="s">
        <v>1</v>
      </c>
      <c r="B14" s="59">
        <v>42306</v>
      </c>
      <c r="C14" s="59">
        <v>36076</v>
      </c>
      <c r="D14" s="34">
        <v>45427</v>
      </c>
    </row>
    <row r="15" spans="1:4" ht="12.75">
      <c r="A15" s="2" t="s">
        <v>31</v>
      </c>
      <c r="B15" s="94" t="s">
        <v>52</v>
      </c>
      <c r="C15" s="60" t="s">
        <v>53</v>
      </c>
      <c r="D15" s="45" t="s">
        <v>53</v>
      </c>
    </row>
    <row r="16" spans="1:4" ht="12.75">
      <c r="A16" s="4" t="s">
        <v>37</v>
      </c>
      <c r="B16" s="24">
        <v>91694.5</v>
      </c>
      <c r="C16" s="46">
        <v>88014</v>
      </c>
      <c r="D16" s="25">
        <v>88014</v>
      </c>
    </row>
    <row r="17" spans="1:4" ht="12.75">
      <c r="A17" s="5" t="s">
        <v>31</v>
      </c>
      <c r="B17" s="71">
        <v>0.5</v>
      </c>
      <c r="C17" s="72">
        <v>0.39</v>
      </c>
      <c r="D17" s="72">
        <v>0.39</v>
      </c>
    </row>
    <row r="18" spans="1:4" ht="12.75">
      <c r="A18" s="5" t="s">
        <v>24</v>
      </c>
      <c r="B18" s="26">
        <v>120</v>
      </c>
      <c r="C18" s="61">
        <v>97</v>
      </c>
      <c r="D18" s="26">
        <v>97</v>
      </c>
    </row>
    <row r="19" spans="1:7" ht="12.75">
      <c r="A19" s="3" t="s">
        <v>19</v>
      </c>
      <c r="B19" s="26">
        <v>36000</v>
      </c>
      <c r="C19" s="61">
        <v>35907</v>
      </c>
      <c r="D19" s="26">
        <v>35907</v>
      </c>
      <c r="G19" t="s">
        <v>32</v>
      </c>
    </row>
    <row r="20" spans="1:4" ht="12.75">
      <c r="A20" s="6" t="s">
        <v>25</v>
      </c>
      <c r="B20" s="27">
        <v>730</v>
      </c>
      <c r="C20" s="62">
        <v>406</v>
      </c>
      <c r="D20" s="27">
        <v>406</v>
      </c>
    </row>
    <row r="21" spans="1:4" ht="12.75">
      <c r="A21" s="3" t="s">
        <v>16</v>
      </c>
      <c r="B21" s="28"/>
      <c r="C21" s="63"/>
      <c r="D21" s="28"/>
    </row>
    <row r="22" spans="1:4" ht="12.75">
      <c r="A22" s="4" t="s">
        <v>17</v>
      </c>
      <c r="B22" s="29">
        <v>444</v>
      </c>
      <c r="C22" s="64">
        <v>376</v>
      </c>
      <c r="D22" s="29">
        <v>376</v>
      </c>
    </row>
    <row r="23" spans="1:4" ht="12.75">
      <c r="A23" s="5" t="s">
        <v>18</v>
      </c>
      <c r="B23" s="30">
        <v>1536</v>
      </c>
      <c r="C23" s="65">
        <v>1023</v>
      </c>
      <c r="D23" s="30">
        <v>1023</v>
      </c>
    </row>
    <row r="24" spans="1:4" ht="12.75">
      <c r="A24" s="5" t="s">
        <v>26</v>
      </c>
      <c r="B24" s="29">
        <v>5115</v>
      </c>
      <c r="C24" s="61">
        <v>4611</v>
      </c>
      <c r="D24" s="26">
        <v>4611</v>
      </c>
    </row>
    <row r="25" spans="1:4" ht="12.75">
      <c r="A25" s="6" t="s">
        <v>2</v>
      </c>
      <c r="B25" s="26">
        <v>869</v>
      </c>
      <c r="C25" s="61">
        <v>3076</v>
      </c>
      <c r="D25" s="26">
        <v>3076</v>
      </c>
    </row>
    <row r="26" spans="1:4" ht="12.75">
      <c r="A26" s="6" t="s">
        <v>3</v>
      </c>
      <c r="B26" s="26">
        <v>10000</v>
      </c>
      <c r="C26" s="61">
        <v>17320</v>
      </c>
      <c r="D26" s="26">
        <v>17320</v>
      </c>
    </row>
    <row r="27" spans="1:4" ht="12.75">
      <c r="A27" s="3" t="s">
        <v>39</v>
      </c>
      <c r="B27" s="30">
        <v>500</v>
      </c>
      <c r="C27" s="65">
        <v>740</v>
      </c>
      <c r="D27" s="30">
        <v>740</v>
      </c>
    </row>
    <row r="28" spans="1:4" ht="12.75">
      <c r="A28" s="6" t="s">
        <v>54</v>
      </c>
      <c r="B28" s="31">
        <v>1500</v>
      </c>
      <c r="C28" s="66">
        <v>1104</v>
      </c>
      <c r="D28" s="31">
        <v>1104</v>
      </c>
    </row>
    <row r="29" spans="1:4" ht="12.75">
      <c r="A29" s="5" t="s">
        <v>20</v>
      </c>
      <c r="B29" s="30">
        <v>550</v>
      </c>
      <c r="C29" s="65">
        <v>1788</v>
      </c>
      <c r="D29" s="30">
        <v>1788</v>
      </c>
    </row>
    <row r="30" spans="1:4" ht="12.75">
      <c r="A30" s="6" t="s">
        <v>13</v>
      </c>
      <c r="B30" s="26">
        <v>1070</v>
      </c>
      <c r="C30" s="61">
        <v>1117</v>
      </c>
      <c r="D30" s="26">
        <v>1117</v>
      </c>
    </row>
    <row r="31" spans="1:4" ht="12.75">
      <c r="A31" s="6" t="s">
        <v>4</v>
      </c>
      <c r="B31" s="26">
        <v>432</v>
      </c>
      <c r="C31" s="61">
        <v>557</v>
      </c>
      <c r="D31" s="26">
        <v>557</v>
      </c>
    </row>
    <row r="32" spans="1:4" ht="12.75">
      <c r="A32" s="6" t="s">
        <v>5</v>
      </c>
      <c r="B32" s="26">
        <v>1000</v>
      </c>
      <c r="C32" s="61">
        <v>2117</v>
      </c>
      <c r="D32" s="26">
        <v>2117</v>
      </c>
    </row>
    <row r="33" spans="1:4" ht="12.75">
      <c r="A33" s="6" t="s">
        <v>46</v>
      </c>
      <c r="B33" s="26">
        <v>500</v>
      </c>
      <c r="C33" s="61">
        <v>1518</v>
      </c>
      <c r="D33" s="26">
        <v>1518</v>
      </c>
    </row>
    <row r="34" spans="1:4" ht="12.75">
      <c r="A34" s="4" t="s">
        <v>12</v>
      </c>
      <c r="B34" s="29">
        <f>SUM(B18:B33)+B14+B16</f>
        <v>194366.5</v>
      </c>
      <c r="C34" s="64">
        <f>SUM(C18:C33)+C14+C16</f>
        <v>195847</v>
      </c>
      <c r="D34" s="29">
        <f>SUM(D18:D33)+D14+D16</f>
        <v>205198</v>
      </c>
    </row>
    <row r="35" spans="1:4" ht="15.75" customHeight="1">
      <c r="A35" s="39" t="s">
        <v>10</v>
      </c>
      <c r="B35" s="32"/>
      <c r="C35" s="61"/>
      <c r="D35" s="26"/>
    </row>
    <row r="36" spans="1:4" ht="12.75">
      <c r="A36" s="6" t="s">
        <v>29</v>
      </c>
      <c r="B36" s="26">
        <v>80</v>
      </c>
      <c r="C36" s="61">
        <v>30</v>
      </c>
      <c r="D36" s="26">
        <v>30</v>
      </c>
    </row>
    <row r="37" spans="1:4" ht="12.75">
      <c r="A37" s="3" t="s">
        <v>33</v>
      </c>
      <c r="B37" s="22"/>
      <c r="C37" s="67"/>
      <c r="D37" s="22"/>
    </row>
    <row r="38" spans="1:4" ht="12.75">
      <c r="A38" s="5" t="s">
        <v>34</v>
      </c>
      <c r="B38" s="23">
        <v>13750</v>
      </c>
      <c r="C38" s="68">
        <v>12420</v>
      </c>
      <c r="D38" s="23">
        <v>12930</v>
      </c>
    </row>
    <row r="39" spans="1:4" ht="12.75">
      <c r="A39" s="3" t="s">
        <v>35</v>
      </c>
      <c r="B39" s="33"/>
      <c r="C39" s="69"/>
      <c r="D39" s="33"/>
    </row>
    <row r="40" spans="1:4" ht="12.75">
      <c r="A40" s="5" t="s">
        <v>36</v>
      </c>
      <c r="B40" s="33">
        <v>200</v>
      </c>
      <c r="C40" s="69"/>
      <c r="D40" s="33"/>
    </row>
    <row r="41" spans="1:4" ht="12.75">
      <c r="A41" s="6" t="s">
        <v>27</v>
      </c>
      <c r="B41" s="26">
        <v>40</v>
      </c>
      <c r="C41" s="61">
        <v>50</v>
      </c>
      <c r="D41" s="26">
        <v>50</v>
      </c>
    </row>
    <row r="42" spans="1:4" ht="12.75">
      <c r="A42" s="6" t="s">
        <v>28</v>
      </c>
      <c r="B42" s="26">
        <v>200</v>
      </c>
      <c r="C42" s="61"/>
      <c r="D42" s="26"/>
    </row>
    <row r="43" spans="1:4" ht="12.75">
      <c r="A43" s="3" t="s">
        <v>22</v>
      </c>
      <c r="B43" s="34">
        <v>23200</v>
      </c>
      <c r="C43" s="69">
        <v>35221</v>
      </c>
      <c r="D43" s="33">
        <v>35221</v>
      </c>
    </row>
    <row r="44" spans="1:15" s="7" customFormat="1" ht="12.75">
      <c r="A44" s="6" t="s">
        <v>6</v>
      </c>
      <c r="B44" s="26">
        <v>5100</v>
      </c>
      <c r="C44" s="61">
        <v>800</v>
      </c>
      <c r="D44" s="26">
        <v>12000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4" s="8" customFormat="1" ht="12.75">
      <c r="A45" s="6" t="s">
        <v>48</v>
      </c>
      <c r="B45" s="26"/>
      <c r="C45" s="65">
        <v>90</v>
      </c>
      <c r="D45" s="30">
        <v>90</v>
      </c>
    </row>
    <row r="46" spans="1:4" s="8" customFormat="1" ht="12.75">
      <c r="A46" s="6" t="s">
        <v>49</v>
      </c>
      <c r="B46" s="26"/>
      <c r="C46" s="65">
        <v>1131</v>
      </c>
      <c r="D46" s="30">
        <v>1131</v>
      </c>
    </row>
    <row r="47" spans="1:8" s="8" customFormat="1" ht="12.75">
      <c r="A47" s="6" t="s">
        <v>30</v>
      </c>
      <c r="B47" s="26">
        <v>489</v>
      </c>
      <c r="C47" s="65">
        <v>520</v>
      </c>
      <c r="D47" s="30">
        <v>520</v>
      </c>
      <c r="G47"/>
      <c r="H47"/>
    </row>
    <row r="48" spans="1:4" s="8" customFormat="1" ht="12.75">
      <c r="A48" s="6" t="s">
        <v>21</v>
      </c>
      <c r="B48" s="26">
        <v>2400</v>
      </c>
      <c r="C48" s="61">
        <v>2410</v>
      </c>
      <c r="D48" s="26">
        <v>3500</v>
      </c>
    </row>
    <row r="49" spans="1:4" ht="12.75">
      <c r="A49" s="5" t="s">
        <v>7</v>
      </c>
      <c r="B49" s="26">
        <v>350</v>
      </c>
      <c r="C49" s="61">
        <v>300</v>
      </c>
      <c r="D49" s="26">
        <v>1300</v>
      </c>
    </row>
    <row r="50" spans="1:4" ht="13.5" thickBot="1">
      <c r="A50" s="3" t="s">
        <v>8</v>
      </c>
      <c r="B50" s="70">
        <f>SUM(B36:B49)</f>
        <v>45809</v>
      </c>
      <c r="C50" s="64">
        <f>SUM(C36:C49)</f>
        <v>52972</v>
      </c>
      <c r="D50" s="29">
        <f>SUM(D36:D49)</f>
        <v>66772</v>
      </c>
    </row>
    <row r="51" spans="1:4" ht="12.75">
      <c r="A51" s="37"/>
      <c r="B51" s="36"/>
      <c r="C51" s="36"/>
      <c r="D51" s="36"/>
    </row>
    <row r="52" spans="1:4" ht="13.5" thickBot="1">
      <c r="A52" s="40" t="s">
        <v>40</v>
      </c>
      <c r="B52" s="38">
        <f>SUM(B34+B50)</f>
        <v>240175.5</v>
      </c>
      <c r="C52" s="38">
        <f>SUM(C34+C50)</f>
        <v>248819</v>
      </c>
      <c r="D52" s="38">
        <f>SUM(D34+D50)</f>
        <v>271970</v>
      </c>
    </row>
    <row r="53" spans="1:4" ht="12.75">
      <c r="A53" s="8"/>
      <c r="B53" s="113"/>
      <c r="C53" s="33"/>
      <c r="D53" s="113"/>
    </row>
    <row r="54" spans="1:4" ht="13.5" thickBot="1">
      <c r="A54" s="152" t="s">
        <v>93</v>
      </c>
      <c r="B54" s="38">
        <v>86</v>
      </c>
      <c r="C54" s="33">
        <v>86</v>
      </c>
      <c r="D54" s="29">
        <f>SUM(D40:D53)</f>
        <v>392554</v>
      </c>
    </row>
    <row r="55" spans="1:4" ht="12.75">
      <c r="A55" s="37"/>
      <c r="B55" s="37"/>
      <c r="C55" s="37"/>
      <c r="D55" s="37"/>
    </row>
    <row r="56" spans="1:4" ht="13.5" thickBot="1">
      <c r="A56" s="44" t="s">
        <v>42</v>
      </c>
      <c r="B56" s="40">
        <v>12474.6</v>
      </c>
      <c r="C56" s="40"/>
      <c r="D56" s="40"/>
    </row>
    <row r="57" spans="1:4" ht="12.75">
      <c r="A57" s="4"/>
      <c r="B57" s="37"/>
      <c r="C57" s="21"/>
      <c r="D57" s="21"/>
    </row>
    <row r="58" spans="1:4" ht="13.5" thickBot="1">
      <c r="A58" s="144" t="s">
        <v>38</v>
      </c>
      <c r="B58" s="40">
        <v>58821.1</v>
      </c>
      <c r="C58" s="33">
        <v>95899</v>
      </c>
      <c r="D58" s="33">
        <v>95899</v>
      </c>
    </row>
    <row r="59" spans="1:4" ht="12.75">
      <c r="A59" s="37"/>
      <c r="B59" s="37"/>
      <c r="C59" s="37"/>
      <c r="D59" s="37"/>
    </row>
    <row r="60" spans="1:4" ht="13.5" thickBot="1">
      <c r="A60" s="44" t="s">
        <v>9</v>
      </c>
      <c r="B60" s="38">
        <f>SUM(B52:B58)</f>
        <v>311557.2</v>
      </c>
      <c r="C60" s="38">
        <f>SUM(C52:C58)</f>
        <v>344804</v>
      </c>
      <c r="D60" s="38">
        <f>SUM(D52:D58)</f>
        <v>760423</v>
      </c>
    </row>
    <row r="61" spans="1:4" ht="12.75">
      <c r="A61" s="2" t="s">
        <v>41</v>
      </c>
      <c r="B61" s="12">
        <v>2240</v>
      </c>
      <c r="C61" s="12">
        <v>2240</v>
      </c>
      <c r="D61" s="12">
        <v>2240</v>
      </c>
    </row>
    <row r="62" spans="1:4" ht="13.5" thickBot="1">
      <c r="A62" s="153" t="s">
        <v>50</v>
      </c>
      <c r="B62" s="1"/>
      <c r="C62" s="1"/>
      <c r="D62" s="1"/>
    </row>
    <row r="63" spans="1:4" ht="13.5" thickBot="1">
      <c r="A63" s="86" t="s">
        <v>51</v>
      </c>
      <c r="B63" s="74">
        <f>SUM(B60:B62)</f>
        <v>313797.2</v>
      </c>
      <c r="C63" s="74">
        <f>SUM(C60:C62)</f>
        <v>347044</v>
      </c>
      <c r="D63" s="74">
        <f>SUM(D60:D62)</f>
        <v>762663</v>
      </c>
    </row>
    <row r="64" ht="14.25">
      <c r="A64" s="10"/>
    </row>
    <row r="65" spans="2:3" ht="14.25">
      <c r="B65" s="10"/>
      <c r="C65" s="10"/>
    </row>
    <row r="82" ht="12.75">
      <c r="C82" s="9"/>
    </row>
  </sheetData>
  <sheetProtection/>
  <printOptions/>
  <pageMargins left="1.49" right="0" top="0.4724409448818898" bottom="0.5905511811023623" header="0" footer="0.3937007874015748"/>
  <pageSetup horizontalDpi="240" verticalDpi="240" orientation="portrait" paperSize="9" scale="85" r:id="rId1"/>
  <headerFooter alignWithMargins="0">
    <oddFooter>&amp;CПР_БЮД-03&amp;R]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T83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B7" sqref="B7:D9"/>
    </sheetView>
  </sheetViews>
  <sheetFormatPr defaultColWidth="9.00390625" defaultRowHeight="12.75"/>
  <cols>
    <col min="1" max="1" width="65.25390625" style="0" customWidth="1"/>
    <col min="2" max="2" width="11.125" style="0" customWidth="1"/>
    <col min="3" max="3" width="11.625" style="0" customWidth="1"/>
    <col min="4" max="4" width="10.25390625" style="0" customWidth="1"/>
  </cols>
  <sheetData>
    <row r="3" spans="2:4" ht="12.75">
      <c r="B3" s="173"/>
      <c r="C3" s="173"/>
      <c r="D3" s="173"/>
    </row>
    <row r="4" spans="2:4" s="8" customFormat="1" ht="12.75">
      <c r="B4" s="173"/>
      <c r="C4" s="173"/>
      <c r="D4" s="173"/>
    </row>
    <row r="5" spans="2:4" s="8" customFormat="1" ht="12.75">
      <c r="B5" s="173"/>
      <c r="C5" s="173"/>
      <c r="D5" s="173"/>
    </row>
    <row r="6" spans="1:4" ht="12.75">
      <c r="A6" s="108"/>
      <c r="B6" s="173"/>
      <c r="C6" s="173"/>
      <c r="D6" s="173"/>
    </row>
    <row r="7" spans="1:4" ht="15">
      <c r="A7" s="14"/>
      <c r="B7" s="173" t="s">
        <v>92</v>
      </c>
      <c r="C7" s="173"/>
      <c r="D7" s="173"/>
    </row>
    <row r="8" spans="1:4" ht="15.75">
      <c r="A8" s="13"/>
      <c r="B8" s="173"/>
      <c r="C8" s="173"/>
      <c r="D8" s="173"/>
    </row>
    <row r="9" spans="1:4" ht="15.75">
      <c r="A9" s="13"/>
      <c r="B9" s="173"/>
      <c r="C9" s="173"/>
      <c r="D9" s="173"/>
    </row>
    <row r="10" spans="1:4" ht="15.75">
      <c r="A10" s="13"/>
      <c r="B10" s="116"/>
      <c r="C10" s="116"/>
      <c r="D10" s="116"/>
    </row>
    <row r="11" spans="1:4" ht="15.75">
      <c r="A11" s="13"/>
      <c r="B11" s="116"/>
      <c r="C11" s="116"/>
      <c r="D11" s="116"/>
    </row>
    <row r="12" spans="1:4" ht="15.75">
      <c r="A12" s="13"/>
      <c r="B12" s="116"/>
      <c r="C12" s="116"/>
      <c r="D12" s="116"/>
    </row>
    <row r="13" spans="1:4" ht="16.5" thickBot="1">
      <c r="A13" s="13"/>
      <c r="B13" s="116"/>
      <c r="C13" s="116"/>
      <c r="D13" s="116"/>
    </row>
    <row r="14" spans="1:4" ht="12.75">
      <c r="A14" s="51"/>
      <c r="B14" s="18" t="s">
        <v>88</v>
      </c>
      <c r="C14" s="18" t="s">
        <v>63</v>
      </c>
      <c r="D14" s="54" t="s">
        <v>55</v>
      </c>
    </row>
    <row r="15" spans="1:4" ht="12.75">
      <c r="A15" s="52" t="s">
        <v>11</v>
      </c>
      <c r="B15" s="117" t="s">
        <v>87</v>
      </c>
      <c r="C15" s="119" t="s">
        <v>64</v>
      </c>
      <c r="D15" s="112" t="s">
        <v>56</v>
      </c>
    </row>
    <row r="16" spans="1:4" ht="13.5" thickBot="1">
      <c r="A16" s="49"/>
      <c r="B16" s="41" t="s">
        <v>71</v>
      </c>
      <c r="C16" s="118">
        <v>38169</v>
      </c>
      <c r="D16" s="56" t="s">
        <v>58</v>
      </c>
    </row>
    <row r="17" spans="1:4" ht="13.5" thickBot="1">
      <c r="A17" s="88">
        <v>1</v>
      </c>
      <c r="B17" s="111">
        <v>2</v>
      </c>
      <c r="C17" s="115">
        <v>3</v>
      </c>
      <c r="D17" s="88">
        <v>4</v>
      </c>
    </row>
    <row r="18" spans="1:4" ht="15.75" customHeight="1">
      <c r="A18" s="147" t="s">
        <v>0</v>
      </c>
      <c r="B18" s="47"/>
      <c r="C18" s="47"/>
      <c r="D18" s="37"/>
    </row>
    <row r="19" spans="1:4" ht="12.75">
      <c r="A19" s="32" t="s">
        <v>68</v>
      </c>
      <c r="B19" s="75">
        <v>15416</v>
      </c>
      <c r="C19" s="82">
        <v>11518.2</v>
      </c>
      <c r="D19" s="92">
        <f aca="true" t="shared" si="0" ref="D19:D36">C19/B19/100%</f>
        <v>0.7471587960560457</v>
      </c>
    </row>
    <row r="20" spans="1:4" ht="12.75">
      <c r="A20" s="32" t="s">
        <v>69</v>
      </c>
      <c r="B20" s="75">
        <v>3384</v>
      </c>
      <c r="C20" s="85">
        <v>3345.5</v>
      </c>
      <c r="D20" s="92">
        <f t="shared" si="0"/>
        <v>0.9886229314420804</v>
      </c>
    </row>
    <row r="21" spans="1:4" ht="12.75">
      <c r="A21" s="32" t="s">
        <v>37</v>
      </c>
      <c r="B21" s="78">
        <v>73600</v>
      </c>
      <c r="C21" s="78">
        <v>65032.3</v>
      </c>
      <c r="D21" s="92">
        <f t="shared" si="0"/>
        <v>0.8835910326086956</v>
      </c>
    </row>
    <row r="22" spans="1:4" ht="12.75">
      <c r="A22" s="42" t="s">
        <v>65</v>
      </c>
      <c r="B22" s="78">
        <v>638</v>
      </c>
      <c r="C22" s="76">
        <v>1298.4</v>
      </c>
      <c r="D22" s="92">
        <f t="shared" si="0"/>
        <v>2.035109717868339</v>
      </c>
    </row>
    <row r="23" spans="1:4" ht="12.75">
      <c r="A23" s="42" t="s">
        <v>24</v>
      </c>
      <c r="B23" s="77">
        <v>30</v>
      </c>
      <c r="C23" s="79">
        <v>34.7</v>
      </c>
      <c r="D23" s="92">
        <f t="shared" si="0"/>
        <v>1.1566666666666667</v>
      </c>
    </row>
    <row r="24" spans="1:4" ht="12.75">
      <c r="A24" s="22" t="s">
        <v>19</v>
      </c>
      <c r="B24" s="77">
        <v>2700</v>
      </c>
      <c r="C24" s="79">
        <v>2362.4</v>
      </c>
      <c r="D24" s="92">
        <f t="shared" si="0"/>
        <v>0.8749629629629629</v>
      </c>
    </row>
    <row r="25" spans="1:4" ht="12.75">
      <c r="A25" s="32" t="s">
        <v>25</v>
      </c>
      <c r="B25" s="78">
        <v>620</v>
      </c>
      <c r="C25" s="78">
        <v>264.4</v>
      </c>
      <c r="D25" s="92">
        <f t="shared" si="0"/>
        <v>0.42645161290322575</v>
      </c>
    </row>
    <row r="26" spans="1:4" ht="12.75">
      <c r="A26" s="32" t="s">
        <v>16</v>
      </c>
      <c r="B26" s="79">
        <v>1700</v>
      </c>
      <c r="C26" s="80">
        <v>2922.3</v>
      </c>
      <c r="D26" s="92">
        <f t="shared" si="0"/>
        <v>1.719</v>
      </c>
    </row>
    <row r="27" spans="1:4" ht="12.75">
      <c r="A27" s="42" t="s">
        <v>26</v>
      </c>
      <c r="B27" s="77">
        <v>5375</v>
      </c>
      <c r="C27" s="79">
        <v>5989.9</v>
      </c>
      <c r="D27" s="92">
        <f t="shared" si="0"/>
        <v>1.1143999999999998</v>
      </c>
    </row>
    <row r="28" spans="1:4" ht="12.75">
      <c r="A28" s="32" t="s">
        <v>2</v>
      </c>
      <c r="B28" s="77">
        <v>1300</v>
      </c>
      <c r="C28" s="79">
        <v>840.9</v>
      </c>
      <c r="D28" s="92">
        <f t="shared" si="0"/>
        <v>0.6468461538461538</v>
      </c>
    </row>
    <row r="29" spans="1:4" ht="12.75">
      <c r="A29" s="22" t="s">
        <v>3</v>
      </c>
      <c r="B29" s="77">
        <v>15700</v>
      </c>
      <c r="C29" s="77">
        <v>7276</v>
      </c>
      <c r="D29" s="92">
        <f t="shared" si="0"/>
        <v>0.46343949044585986</v>
      </c>
    </row>
    <row r="30" spans="1:4" ht="12.75">
      <c r="A30" s="32" t="s">
        <v>39</v>
      </c>
      <c r="B30" s="81">
        <v>250</v>
      </c>
      <c r="C30" s="80">
        <v>525.8</v>
      </c>
      <c r="D30" s="92">
        <f t="shared" si="0"/>
        <v>2.1031999999999997</v>
      </c>
    </row>
    <row r="31" spans="1:4" ht="12.75">
      <c r="A31" s="42" t="s">
        <v>20</v>
      </c>
      <c r="B31" s="81">
        <v>400</v>
      </c>
      <c r="C31" s="77">
        <v>89.9</v>
      </c>
      <c r="D31" s="92">
        <f t="shared" si="0"/>
        <v>0.22475</v>
      </c>
    </row>
    <row r="32" spans="1:4" ht="12.75">
      <c r="A32" s="32" t="s">
        <v>13</v>
      </c>
      <c r="B32" s="77">
        <v>550</v>
      </c>
      <c r="C32" s="79">
        <v>749.9</v>
      </c>
      <c r="D32" s="92">
        <f t="shared" si="0"/>
        <v>1.3634545454545455</v>
      </c>
    </row>
    <row r="33" spans="1:4" ht="12.75">
      <c r="A33" s="32" t="s">
        <v>4</v>
      </c>
      <c r="B33" s="77">
        <v>25</v>
      </c>
      <c r="C33" s="79">
        <v>65.9</v>
      </c>
      <c r="D33" s="92">
        <f t="shared" si="0"/>
        <v>2.636</v>
      </c>
    </row>
    <row r="34" spans="1:4" ht="12.75">
      <c r="A34" s="32" t="s">
        <v>5</v>
      </c>
      <c r="B34" s="77">
        <v>850</v>
      </c>
      <c r="C34" s="79">
        <v>1462.9</v>
      </c>
      <c r="D34" s="92">
        <f t="shared" si="0"/>
        <v>1.721058823529412</v>
      </c>
    </row>
    <row r="35" spans="1:4" ht="12.75">
      <c r="A35" s="32" t="s">
        <v>61</v>
      </c>
      <c r="B35" s="77">
        <v>500</v>
      </c>
      <c r="C35" s="77">
        <v>38.2</v>
      </c>
      <c r="D35" s="150">
        <f t="shared" si="0"/>
        <v>0.07640000000000001</v>
      </c>
    </row>
    <row r="36" spans="1:4" ht="15.75" customHeight="1">
      <c r="A36" s="21" t="s">
        <v>12</v>
      </c>
      <c r="B36" s="80">
        <f>SUM(B19:B35)</f>
        <v>123038</v>
      </c>
      <c r="C36" s="80">
        <f>SUM(C19:C35)</f>
        <v>103817.59999999995</v>
      </c>
      <c r="D36" s="92">
        <f t="shared" si="0"/>
        <v>0.8437848469578499</v>
      </c>
    </row>
    <row r="37" spans="1:4" ht="12.75">
      <c r="A37" s="148" t="s">
        <v>10</v>
      </c>
      <c r="B37" s="77"/>
      <c r="C37" s="77"/>
      <c r="D37" s="92"/>
    </row>
    <row r="38" spans="1:4" ht="12.75">
      <c r="A38" s="32" t="s">
        <v>29</v>
      </c>
      <c r="B38" s="77">
        <v>64</v>
      </c>
      <c r="C38" s="79">
        <v>10.9</v>
      </c>
      <c r="D38" s="151">
        <f>C38/B38/100%</f>
        <v>0.1703125</v>
      </c>
    </row>
    <row r="39" spans="1:4" ht="12.75">
      <c r="A39" s="22" t="s">
        <v>33</v>
      </c>
      <c r="B39" s="83"/>
      <c r="C39" s="83"/>
      <c r="D39" s="22"/>
    </row>
    <row r="40" spans="1:4" ht="12.75">
      <c r="A40" s="42" t="s">
        <v>34</v>
      </c>
      <c r="B40" s="84">
        <v>16000</v>
      </c>
      <c r="C40" s="84">
        <v>21674.2</v>
      </c>
      <c r="D40" s="96">
        <f>C40/B40/100%</f>
        <v>1.3546375</v>
      </c>
    </row>
    <row r="41" spans="1:4" ht="12.75">
      <c r="A41" s="22" t="s">
        <v>22</v>
      </c>
      <c r="B41" s="85">
        <v>19700</v>
      </c>
      <c r="C41" s="85">
        <v>20708.6</v>
      </c>
      <c r="D41" s="92">
        <f>C41/B41/100%</f>
        <v>1.051197969543147</v>
      </c>
    </row>
    <row r="42" spans="1:4" ht="12.75">
      <c r="A42" s="32" t="s">
        <v>6</v>
      </c>
      <c r="B42" s="77">
        <v>18000</v>
      </c>
      <c r="C42" s="77">
        <v>12267.2</v>
      </c>
      <c r="D42" s="92">
        <f>C42/B42/100%</f>
        <v>0.6815111111111112</v>
      </c>
    </row>
    <row r="43" spans="1:4" ht="12.75">
      <c r="A43" s="32" t="s">
        <v>89</v>
      </c>
      <c r="B43" s="81">
        <v>150</v>
      </c>
      <c r="C43" s="77">
        <v>288.3</v>
      </c>
      <c r="D43" s="92">
        <f>C43/B43/100%</f>
        <v>1.9220000000000002</v>
      </c>
    </row>
    <row r="44" spans="1:20" s="7" customFormat="1" ht="12.75">
      <c r="A44" s="32" t="s">
        <v>73</v>
      </c>
      <c r="B44" s="81">
        <v>150</v>
      </c>
      <c r="C44" s="77"/>
      <c r="D44" s="92"/>
      <c r="E44" s="8"/>
      <c r="F44" s="8"/>
      <c r="G44" s="8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s="8" customFormat="1" ht="12.75">
      <c r="A45" s="32" t="s">
        <v>66</v>
      </c>
      <c r="B45" s="81">
        <v>530</v>
      </c>
      <c r="C45" s="77">
        <v>297.6</v>
      </c>
      <c r="D45" s="92">
        <f>C45/B45/100%</f>
        <v>0.5615094339622642</v>
      </c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4" s="8" customFormat="1" ht="12.75">
      <c r="A46" s="32" t="s">
        <v>91</v>
      </c>
      <c r="B46" s="81">
        <v>100</v>
      </c>
      <c r="C46" s="77">
        <v>61.5</v>
      </c>
      <c r="D46" s="92">
        <f>C46/B46/100%</f>
        <v>0.615</v>
      </c>
    </row>
    <row r="47" spans="1:4" s="8" customFormat="1" ht="12.75">
      <c r="A47" s="32" t="s">
        <v>90</v>
      </c>
      <c r="B47" s="81">
        <v>100</v>
      </c>
      <c r="C47" s="77"/>
      <c r="D47" s="92"/>
    </row>
    <row r="48" spans="1:4" s="8" customFormat="1" ht="12.75">
      <c r="A48" s="32" t="s">
        <v>30</v>
      </c>
      <c r="B48" s="81">
        <v>300</v>
      </c>
      <c r="C48" s="77">
        <v>230.6</v>
      </c>
      <c r="D48" s="92">
        <f>C48/B48/100%</f>
        <v>0.7686666666666666</v>
      </c>
    </row>
    <row r="49" spans="1:4" ht="12.75">
      <c r="A49" s="32" t="s">
        <v>21</v>
      </c>
      <c r="B49" s="77">
        <v>2000</v>
      </c>
      <c r="C49" s="79">
        <v>1788.4</v>
      </c>
      <c r="D49" s="92">
        <f>C49/B49/100%</f>
        <v>0.8942</v>
      </c>
    </row>
    <row r="50" spans="1:4" ht="12.75">
      <c r="A50" s="42" t="s">
        <v>7</v>
      </c>
      <c r="B50" s="77">
        <v>400</v>
      </c>
      <c r="C50" s="77">
        <v>11.2</v>
      </c>
      <c r="D50" s="92">
        <f>C50/B50/100%</f>
        <v>0.027999999999999997</v>
      </c>
    </row>
    <row r="51" spans="1:4" ht="13.5" thickBot="1">
      <c r="A51" s="149" t="s">
        <v>8</v>
      </c>
      <c r="B51" s="120">
        <f>SUM(B38:B50)</f>
        <v>57494</v>
      </c>
      <c r="C51" s="120">
        <f>SUM(C38:C50)</f>
        <v>57338.49999999999</v>
      </c>
      <c r="D51" s="104">
        <f>C51/B51/100%</f>
        <v>0.997295369951647</v>
      </c>
    </row>
    <row r="52" spans="1:4" ht="12.75">
      <c r="A52" s="47"/>
      <c r="B52" s="36"/>
      <c r="C52" s="36"/>
      <c r="D52" s="98"/>
    </row>
    <row r="53" spans="1:4" ht="13.5" thickBot="1">
      <c r="A53" s="49" t="s">
        <v>40</v>
      </c>
      <c r="B53" s="38">
        <f>SUM(B36+B51)</f>
        <v>180532</v>
      </c>
      <c r="C53" s="38">
        <f>SUM(C36+C51)</f>
        <v>161156.09999999995</v>
      </c>
      <c r="D53" s="95">
        <f>C53/B53/100%</f>
        <v>0.892673321073272</v>
      </c>
    </row>
    <row r="54" spans="1:4" ht="12.75">
      <c r="A54" s="83"/>
      <c r="B54" s="83"/>
      <c r="C54" s="83"/>
      <c r="D54" s="105"/>
    </row>
    <row r="55" spans="1:4" ht="12.75">
      <c r="A55" s="101" t="s">
        <v>38</v>
      </c>
      <c r="B55" s="84">
        <v>65339</v>
      </c>
      <c r="C55" s="84">
        <v>76153.3</v>
      </c>
      <c r="D55" s="96">
        <f>C55/B55/100%</f>
        <v>1.1655106444849173</v>
      </c>
    </row>
    <row r="56" spans="1:4" ht="12.75">
      <c r="A56" s="83"/>
      <c r="B56" s="97"/>
      <c r="C56" s="97"/>
      <c r="D56" s="105"/>
    </row>
    <row r="57" spans="1:4" ht="13.5" thickBot="1">
      <c r="A57" s="97" t="s">
        <v>67</v>
      </c>
      <c r="B57" s="85">
        <v>190</v>
      </c>
      <c r="C57" s="87">
        <v>1510</v>
      </c>
      <c r="D57" s="96">
        <f>C57/B57/100%</f>
        <v>7.947368421052632</v>
      </c>
    </row>
    <row r="58" spans="1:4" ht="12.75">
      <c r="A58" s="47"/>
      <c r="B58" s="47"/>
      <c r="C58" s="37"/>
      <c r="D58" s="98"/>
    </row>
    <row r="59" spans="1:4" ht="13.5" thickBot="1">
      <c r="A59" s="89" t="s">
        <v>9</v>
      </c>
      <c r="B59" s="87">
        <f>SUM(B53:B57)</f>
        <v>246061</v>
      </c>
      <c r="C59" s="38">
        <f>SUM(C53:C57)</f>
        <v>238819.39999999997</v>
      </c>
      <c r="D59" s="95">
        <f>C59/B59/100%</f>
        <v>0.9705698993339049</v>
      </c>
    </row>
    <row r="60" spans="1:4" ht="12.75">
      <c r="A60" s="91" t="s">
        <v>41</v>
      </c>
      <c r="B60" s="85">
        <v>2356</v>
      </c>
      <c r="C60" s="113">
        <v>3907</v>
      </c>
      <c r="D60" s="105">
        <f>C60/B60/100%</f>
        <v>1.6583191850594228</v>
      </c>
    </row>
    <row r="61" spans="1:4" ht="13.5" thickBot="1">
      <c r="A61" s="106" t="s">
        <v>57</v>
      </c>
      <c r="B61" s="75">
        <v>692</v>
      </c>
      <c r="C61" s="114">
        <v>415</v>
      </c>
      <c r="D61" s="104">
        <f>C61/B61/100%</f>
        <v>0.5997109826589595</v>
      </c>
    </row>
    <row r="62" spans="1:4" ht="13.5" thickBot="1">
      <c r="A62" s="110" t="s">
        <v>51</v>
      </c>
      <c r="B62" s="103">
        <f>SUM(B59:B61)</f>
        <v>249109</v>
      </c>
      <c r="C62" s="74">
        <f>SUM(C59:C61)</f>
        <v>243141.39999999997</v>
      </c>
      <c r="D62" s="93">
        <f>C62/B62/100%</f>
        <v>0.976044221605803</v>
      </c>
    </row>
    <row r="63" spans="1:4" ht="12.75">
      <c r="A63" s="102"/>
      <c r="B63" s="11"/>
      <c r="C63" s="11"/>
      <c r="D63" s="107"/>
    </row>
    <row r="64" ht="14.25">
      <c r="A64" s="10"/>
    </row>
    <row r="65" spans="1:4" ht="14.25">
      <c r="A65" s="102"/>
      <c r="C65" s="10"/>
      <c r="D65" s="10"/>
    </row>
    <row r="66" spans="1:4" ht="14.25">
      <c r="A66" s="102"/>
      <c r="C66" s="10"/>
      <c r="D66" s="10"/>
    </row>
    <row r="83" spans="2:4" ht="12.75">
      <c r="B83" s="73"/>
      <c r="C83" s="73"/>
      <c r="D83" s="73"/>
    </row>
  </sheetData>
  <sheetProtection/>
  <mergeCells count="2">
    <mergeCell ref="B3:D6"/>
    <mergeCell ref="B7:D9"/>
  </mergeCells>
  <printOptions/>
  <pageMargins left="1.52" right="0.29" top="0.51" bottom="0.5905511811023623" header="0.58" footer="0.3937007874015748"/>
  <pageSetup horizontalDpi="240" verticalDpi="24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3"/>
  <sheetViews>
    <sheetView tabSelected="1" zoomScalePageLayoutView="0" workbookViewId="0" topLeftCell="A1">
      <selection activeCell="O14" sqref="O14"/>
    </sheetView>
  </sheetViews>
  <sheetFormatPr defaultColWidth="9.00390625" defaultRowHeight="12.75"/>
  <cols>
    <col min="1" max="1" width="62.125" style="0" customWidth="1"/>
    <col min="2" max="2" width="13.25390625" style="0" customWidth="1"/>
    <col min="3" max="3" width="12.625" style="0" customWidth="1"/>
    <col min="4" max="4" width="12.375" style="0" customWidth="1"/>
    <col min="5" max="5" width="15.875" style="0" customWidth="1"/>
    <col min="6" max="6" width="14.875" style="0" customWidth="1"/>
    <col min="7" max="7" width="12.75390625" style="155" customWidth="1"/>
    <col min="8" max="8" width="13.25390625" style="155" customWidth="1"/>
    <col min="9" max="9" width="12.25390625" style="0" customWidth="1"/>
    <col min="10" max="10" width="11.75390625" style="0" hidden="1" customWidth="1"/>
    <col min="11" max="11" width="6.75390625" style="0" hidden="1" customWidth="1"/>
    <col min="12" max="12" width="8.75390625" style="0" hidden="1" customWidth="1"/>
    <col min="13" max="13" width="7.875" style="0" hidden="1" customWidth="1"/>
  </cols>
  <sheetData>
    <row r="1" spans="7:8" ht="0.75" customHeight="1">
      <c r="G1" s="173"/>
      <c r="H1" s="173"/>
    </row>
    <row r="2" spans="1:16" ht="36" customHeight="1">
      <c r="A2" s="177" t="s">
        <v>131</v>
      </c>
      <c r="B2" s="178"/>
      <c r="C2" s="178"/>
      <c r="D2" s="178"/>
      <c r="E2" s="178"/>
      <c r="F2" s="178"/>
      <c r="G2" s="178"/>
      <c r="H2" s="178"/>
      <c r="I2" s="178"/>
      <c r="J2" s="13"/>
      <c r="K2" s="13"/>
      <c r="L2" s="13"/>
      <c r="M2" s="13"/>
      <c r="N2" s="13"/>
      <c r="O2" s="13"/>
      <c r="P2" s="13"/>
    </row>
    <row r="3" spans="1:10" ht="12.75" customHeight="1">
      <c r="A3" s="179" t="s">
        <v>103</v>
      </c>
      <c r="B3" s="181" t="s">
        <v>122</v>
      </c>
      <c r="C3" s="181" t="s">
        <v>124</v>
      </c>
      <c r="D3" s="182" t="s">
        <v>125</v>
      </c>
      <c r="E3" s="181" t="s">
        <v>126</v>
      </c>
      <c r="F3" s="181" t="s">
        <v>127</v>
      </c>
      <c r="G3" s="182" t="s">
        <v>128</v>
      </c>
      <c r="H3" s="182" t="s">
        <v>129</v>
      </c>
      <c r="I3" s="174" t="s">
        <v>130</v>
      </c>
      <c r="J3" t="s">
        <v>100</v>
      </c>
    </row>
    <row r="4" spans="1:9" ht="12.75">
      <c r="A4" s="180"/>
      <c r="B4" s="181"/>
      <c r="C4" s="181"/>
      <c r="D4" s="183"/>
      <c r="E4" s="181"/>
      <c r="F4" s="181"/>
      <c r="G4" s="183"/>
      <c r="H4" s="182"/>
      <c r="I4" s="174"/>
    </row>
    <row r="5" spans="1:9" ht="17.25" customHeight="1">
      <c r="A5" s="180"/>
      <c r="B5" s="181"/>
      <c r="C5" s="181"/>
      <c r="D5" s="183"/>
      <c r="E5" s="181"/>
      <c r="F5" s="181"/>
      <c r="G5" s="183"/>
      <c r="H5" s="182"/>
      <c r="I5" s="174"/>
    </row>
    <row r="6" spans="1:9" ht="9.75" customHeight="1">
      <c r="A6" s="170">
        <v>1</v>
      </c>
      <c r="B6" s="170">
        <v>2</v>
      </c>
      <c r="C6" s="170">
        <v>3</v>
      </c>
      <c r="D6" s="170">
        <v>4</v>
      </c>
      <c r="E6" s="170">
        <v>5</v>
      </c>
      <c r="F6" s="170">
        <v>6</v>
      </c>
      <c r="G6" s="170">
        <v>7</v>
      </c>
      <c r="H6" s="170">
        <v>8</v>
      </c>
      <c r="I6" s="171">
        <v>9</v>
      </c>
    </row>
    <row r="7" spans="1:15" ht="12.75">
      <c r="A7" s="160" t="s">
        <v>37</v>
      </c>
      <c r="B7" s="158">
        <v>245745</v>
      </c>
      <c r="C7" s="158">
        <v>13225</v>
      </c>
      <c r="D7" s="159">
        <f>C7/B7/100%</f>
        <v>0.0538159474251765</v>
      </c>
      <c r="E7" s="158">
        <v>267863</v>
      </c>
      <c r="F7" s="158">
        <v>12960.8</v>
      </c>
      <c r="G7" s="159">
        <f aca="true" t="shared" si="0" ref="G7:G22">F7/E7/100%</f>
        <v>0.048385928627694</v>
      </c>
      <c r="H7" s="172">
        <f>F7/C7/100%</f>
        <v>0.9800226843100188</v>
      </c>
      <c r="I7" s="168">
        <f>SUM(F7,-C7)</f>
        <v>-264.2000000000007</v>
      </c>
      <c r="O7" s="50"/>
    </row>
    <row r="8" spans="1:15" ht="12.75">
      <c r="A8" s="160" t="s">
        <v>123</v>
      </c>
      <c r="B8" s="158">
        <v>3801</v>
      </c>
      <c r="C8" s="158">
        <v>0.1</v>
      </c>
      <c r="D8" s="159"/>
      <c r="E8" s="158">
        <v>4524</v>
      </c>
      <c r="F8" s="158">
        <v>289.6</v>
      </c>
      <c r="G8" s="159">
        <f t="shared" si="0"/>
        <v>0.06401414677276747</v>
      </c>
      <c r="H8" s="172"/>
      <c r="I8" s="168">
        <f>SUM(F8,-C8)</f>
        <v>289.5</v>
      </c>
      <c r="O8" s="50"/>
    </row>
    <row r="9" spans="1:15" ht="27.75" customHeight="1">
      <c r="A9" s="160" t="s">
        <v>115</v>
      </c>
      <c r="B9" s="158">
        <v>106162</v>
      </c>
      <c r="C9" s="158">
        <v>4035.7</v>
      </c>
      <c r="D9" s="159">
        <f aca="true" t="shared" si="1" ref="D9:D14">C9/B9/100%</f>
        <v>0.038014543810402965</v>
      </c>
      <c r="E9" s="158">
        <v>123000</v>
      </c>
      <c r="F9" s="158">
        <v>3507.3</v>
      </c>
      <c r="G9" s="159">
        <f t="shared" si="0"/>
        <v>0.028514634146341464</v>
      </c>
      <c r="H9" s="159">
        <f aca="true" t="shared" si="2" ref="H9:H14">F9/C9/100%</f>
        <v>0.8690685630745596</v>
      </c>
      <c r="I9" s="168">
        <f>SUM(F9,-C9)</f>
        <v>-528.3999999999996</v>
      </c>
      <c r="O9" s="50"/>
    </row>
    <row r="10" spans="1:15" ht="25.5">
      <c r="A10" s="160" t="s">
        <v>95</v>
      </c>
      <c r="B10" s="163">
        <v>131560</v>
      </c>
      <c r="C10" s="163">
        <v>17279</v>
      </c>
      <c r="D10" s="159">
        <f t="shared" si="1"/>
        <v>0.131339312861052</v>
      </c>
      <c r="E10" s="163">
        <v>95258</v>
      </c>
      <c r="F10" s="163">
        <v>17883.6</v>
      </c>
      <c r="G10" s="159">
        <f>F10/E10/100%</f>
        <v>0.18773856264040814</v>
      </c>
      <c r="H10" s="159">
        <f t="shared" si="2"/>
        <v>1.034990450836275</v>
      </c>
      <c r="I10" s="168">
        <f>SUM(F10,-C10)</f>
        <v>604.5999999999985</v>
      </c>
      <c r="O10" s="50"/>
    </row>
    <row r="11" spans="1:9" ht="14.25" customHeight="1">
      <c r="A11" s="160" t="s">
        <v>119</v>
      </c>
      <c r="B11" s="158">
        <v>3244</v>
      </c>
      <c r="C11" s="158">
        <v>907.8</v>
      </c>
      <c r="D11" s="159">
        <f t="shared" si="1"/>
        <v>0.27983970406905057</v>
      </c>
      <c r="E11" s="158">
        <v>3244</v>
      </c>
      <c r="F11" s="158">
        <v>2326.7</v>
      </c>
      <c r="G11" s="159">
        <f t="shared" si="0"/>
        <v>0.7172318125770653</v>
      </c>
      <c r="H11" s="159">
        <f t="shared" si="2"/>
        <v>2.5630094734523023</v>
      </c>
      <c r="I11" s="168">
        <f>SUM(F11,-C11)</f>
        <v>1418.8999999999999</v>
      </c>
    </row>
    <row r="12" spans="1:9" ht="12" customHeight="1">
      <c r="A12" s="160" t="s">
        <v>2</v>
      </c>
      <c r="B12" s="163">
        <v>48160</v>
      </c>
      <c r="C12" s="163">
        <v>3229.8</v>
      </c>
      <c r="D12" s="159">
        <f t="shared" si="1"/>
        <v>0.0670639534883721</v>
      </c>
      <c r="E12" s="163">
        <v>76819.8</v>
      </c>
      <c r="F12" s="163">
        <v>2313.1</v>
      </c>
      <c r="G12" s="159">
        <f t="shared" si="0"/>
        <v>0.030110726661615884</v>
      </c>
      <c r="H12" s="159">
        <f t="shared" si="2"/>
        <v>0.7161743761223605</v>
      </c>
      <c r="I12" s="168">
        <f aca="true" t="shared" si="3" ref="I12:I25">SUM(F12,-C12)</f>
        <v>-916.7000000000003</v>
      </c>
    </row>
    <row r="13" spans="1:9" ht="12.75">
      <c r="A13" s="160" t="s">
        <v>96</v>
      </c>
      <c r="B13" s="163">
        <v>84719</v>
      </c>
      <c r="C13" s="163">
        <v>17116.2</v>
      </c>
      <c r="D13" s="159">
        <f t="shared" si="1"/>
        <v>0.2020349626412021</v>
      </c>
      <c r="E13" s="163">
        <v>112719</v>
      </c>
      <c r="F13" s="163">
        <v>11259.3</v>
      </c>
      <c r="G13" s="159">
        <f t="shared" si="0"/>
        <v>0.09988821760306603</v>
      </c>
      <c r="H13" s="159">
        <f t="shared" si="2"/>
        <v>0.6578154029515897</v>
      </c>
      <c r="I13" s="168">
        <f t="shared" si="3"/>
        <v>-5856.9000000000015</v>
      </c>
    </row>
    <row r="14" spans="1:9" ht="12.75">
      <c r="A14" s="160" t="s">
        <v>97</v>
      </c>
      <c r="B14" s="163">
        <v>7474</v>
      </c>
      <c r="C14" s="163">
        <v>357.6</v>
      </c>
      <c r="D14" s="159">
        <f t="shared" si="1"/>
        <v>0.04784586566764785</v>
      </c>
      <c r="E14" s="163">
        <v>7815</v>
      </c>
      <c r="F14" s="163">
        <v>333.7</v>
      </c>
      <c r="G14" s="159">
        <f t="shared" si="0"/>
        <v>0.04269993602047345</v>
      </c>
      <c r="H14" s="159">
        <f t="shared" si="2"/>
        <v>0.9331655480984339</v>
      </c>
      <c r="I14" s="168">
        <f t="shared" si="3"/>
        <v>-23.900000000000034</v>
      </c>
    </row>
    <row r="15" spans="1:9" ht="25.5" customHeight="1">
      <c r="A15" s="160" t="s">
        <v>102</v>
      </c>
      <c r="B15" s="163">
        <v>0</v>
      </c>
      <c r="C15" s="163">
        <v>0</v>
      </c>
      <c r="D15" s="159"/>
      <c r="E15" s="163">
        <v>0</v>
      </c>
      <c r="F15" s="163">
        <v>0</v>
      </c>
      <c r="G15" s="159"/>
      <c r="H15" s="159"/>
      <c r="I15" s="168">
        <f>SUM(F15,-C15)</f>
        <v>0</v>
      </c>
    </row>
    <row r="16" spans="1:9" ht="12.75">
      <c r="A16" s="161" t="s">
        <v>106</v>
      </c>
      <c r="B16" s="167">
        <f>SUM(B7:B15)</f>
        <v>630865</v>
      </c>
      <c r="C16" s="167">
        <f>SUM(C7:C15)</f>
        <v>56151.200000000004</v>
      </c>
      <c r="D16" s="162">
        <f aca="true" t="shared" si="4" ref="D16:D36">C16/B16/100%</f>
        <v>0.08900668130265589</v>
      </c>
      <c r="E16" s="167">
        <f>SUM(E7:E15)</f>
        <v>691242.8</v>
      </c>
      <c r="F16" s="167">
        <f>SUM(F7:F15)</f>
        <v>50874.09999999999</v>
      </c>
      <c r="G16" s="162">
        <f t="shared" si="0"/>
        <v>0.07359801794680536</v>
      </c>
      <c r="H16" s="162">
        <f>F16/C16/100%</f>
        <v>0.9060198179201867</v>
      </c>
      <c r="I16" s="168">
        <f>SUM(F16,-C16)</f>
        <v>-5277.100000000013</v>
      </c>
    </row>
    <row r="17" spans="1:9" ht="22.5" customHeight="1">
      <c r="A17" s="160" t="s">
        <v>121</v>
      </c>
      <c r="B17" s="163">
        <v>357320.6</v>
      </c>
      <c r="C17" s="163">
        <v>41079.7</v>
      </c>
      <c r="D17" s="164">
        <f t="shared" si="4"/>
        <v>0.11496594374911494</v>
      </c>
      <c r="E17" s="163">
        <v>352738</v>
      </c>
      <c r="F17" s="163">
        <v>2316.4</v>
      </c>
      <c r="G17" s="164">
        <f t="shared" si="0"/>
        <v>0.0065669136866456125</v>
      </c>
      <c r="H17" s="159">
        <f aca="true" t="shared" si="5" ref="H17:H22">F17/C17/100%</f>
        <v>0.05638794830536738</v>
      </c>
      <c r="I17" s="168">
        <f t="shared" si="3"/>
        <v>-38763.299999999996</v>
      </c>
    </row>
    <row r="18" spans="1:9" ht="24.75" customHeight="1">
      <c r="A18" s="160" t="s">
        <v>118</v>
      </c>
      <c r="B18" s="163">
        <v>7583</v>
      </c>
      <c r="C18" s="163">
        <v>569</v>
      </c>
      <c r="D18" s="164">
        <f t="shared" si="4"/>
        <v>0.07503626533034419</v>
      </c>
      <c r="E18" s="163">
        <v>9067</v>
      </c>
      <c r="F18" s="163">
        <v>314.9</v>
      </c>
      <c r="G18" s="164">
        <f t="shared" si="0"/>
        <v>0.03473034079629425</v>
      </c>
      <c r="H18" s="159">
        <f t="shared" si="5"/>
        <v>0.553427065026362</v>
      </c>
      <c r="I18" s="168">
        <f t="shared" si="3"/>
        <v>-254.10000000000002</v>
      </c>
    </row>
    <row r="19" spans="1:9" ht="25.5">
      <c r="A19" s="160" t="s">
        <v>105</v>
      </c>
      <c r="B19" s="163">
        <v>68435</v>
      </c>
      <c r="C19" s="163">
        <v>5687</v>
      </c>
      <c r="D19" s="164">
        <f t="shared" si="4"/>
        <v>0.08310075253890553</v>
      </c>
      <c r="E19" s="163">
        <v>51592</v>
      </c>
      <c r="F19" s="163">
        <v>6014.5</v>
      </c>
      <c r="G19" s="164">
        <f t="shared" si="0"/>
        <v>0.11657815165141883</v>
      </c>
      <c r="H19" s="159">
        <f t="shared" si="5"/>
        <v>1.0575874802180412</v>
      </c>
      <c r="I19" s="168">
        <f t="shared" si="3"/>
        <v>327.5</v>
      </c>
    </row>
    <row r="20" spans="1:9" ht="25.5">
      <c r="A20" s="160" t="s">
        <v>104</v>
      </c>
      <c r="B20" s="163">
        <v>206</v>
      </c>
      <c r="C20" s="163">
        <v>0</v>
      </c>
      <c r="D20" s="164">
        <f t="shared" si="4"/>
        <v>0</v>
      </c>
      <c r="E20" s="163">
        <v>3185</v>
      </c>
      <c r="F20" s="163">
        <v>0</v>
      </c>
      <c r="G20" s="164">
        <f t="shared" si="0"/>
        <v>0</v>
      </c>
      <c r="H20" s="159"/>
      <c r="I20" s="168">
        <f t="shared" si="3"/>
        <v>0</v>
      </c>
    </row>
    <row r="21" spans="1:9" ht="12.75">
      <c r="A21" s="160" t="s">
        <v>101</v>
      </c>
      <c r="B21" s="163">
        <v>13534</v>
      </c>
      <c r="C21" s="163">
        <v>404.1</v>
      </c>
      <c r="D21" s="164">
        <f t="shared" si="4"/>
        <v>0.02985813506723807</v>
      </c>
      <c r="E21" s="163">
        <v>29224</v>
      </c>
      <c r="F21" s="163">
        <v>6629.3</v>
      </c>
      <c r="G21" s="164">
        <f t="shared" si="0"/>
        <v>0.22684437448672326</v>
      </c>
      <c r="H21" s="159">
        <f t="shared" si="5"/>
        <v>16.405097748082156</v>
      </c>
      <c r="I21" s="168">
        <f t="shared" si="3"/>
        <v>6225.2</v>
      </c>
    </row>
    <row r="22" spans="1:9" ht="12.75">
      <c r="A22" s="160" t="s">
        <v>98</v>
      </c>
      <c r="B22" s="163">
        <v>989</v>
      </c>
      <c r="C22" s="163">
        <v>95.5</v>
      </c>
      <c r="D22" s="164">
        <f t="shared" si="4"/>
        <v>0.09656218402426693</v>
      </c>
      <c r="E22" s="163">
        <v>750</v>
      </c>
      <c r="F22" s="163">
        <v>155.1</v>
      </c>
      <c r="G22" s="164">
        <f t="shared" si="0"/>
        <v>0.20679999999999998</v>
      </c>
      <c r="H22" s="159">
        <f t="shared" si="5"/>
        <v>1.6240837696335078</v>
      </c>
      <c r="I22" s="168">
        <f t="shared" si="3"/>
        <v>59.599999999999994</v>
      </c>
    </row>
    <row r="23" spans="1:9" ht="14.25" customHeight="1">
      <c r="A23" s="160" t="s">
        <v>116</v>
      </c>
      <c r="B23" s="163">
        <v>94400</v>
      </c>
      <c r="C23" s="163">
        <v>1430.5</v>
      </c>
      <c r="D23" s="164">
        <f t="shared" si="4"/>
        <v>0.015153601694915255</v>
      </c>
      <c r="E23" s="163">
        <v>150794.5</v>
      </c>
      <c r="F23" s="163">
        <v>1287.4</v>
      </c>
      <c r="G23" s="159">
        <f>F23/E23/100%</f>
        <v>0.008537446657537246</v>
      </c>
      <c r="H23" s="159">
        <f>F23/C23/100%</f>
        <v>0.8999650471862986</v>
      </c>
      <c r="I23" s="168">
        <f t="shared" si="3"/>
        <v>-143.0999999999999</v>
      </c>
    </row>
    <row r="24" spans="1:9" ht="15" customHeight="1">
      <c r="A24" s="160" t="s">
        <v>117</v>
      </c>
      <c r="B24" s="163">
        <v>5000</v>
      </c>
      <c r="C24" s="163">
        <v>0</v>
      </c>
      <c r="D24" s="164">
        <f t="shared" si="4"/>
        <v>0</v>
      </c>
      <c r="E24" s="163">
        <v>4000</v>
      </c>
      <c r="F24" s="163">
        <v>2609.4</v>
      </c>
      <c r="G24" s="164">
        <f>F24/E24/100%</f>
        <v>0.65235</v>
      </c>
      <c r="H24" s="159">
        <v>0</v>
      </c>
      <c r="I24" s="168">
        <f t="shared" si="3"/>
        <v>2609.4</v>
      </c>
    </row>
    <row r="25" spans="1:9" ht="12.75">
      <c r="A25" s="160" t="s">
        <v>99</v>
      </c>
      <c r="B25" s="163">
        <v>4088</v>
      </c>
      <c r="C25" s="163">
        <v>267.8</v>
      </c>
      <c r="D25" s="164">
        <f t="shared" si="4"/>
        <v>0.06550880626223092</v>
      </c>
      <c r="E25" s="163">
        <v>4550</v>
      </c>
      <c r="F25" s="163">
        <v>768.3</v>
      </c>
      <c r="G25" s="164">
        <f>F25/E25/100%</f>
        <v>0.16885714285714284</v>
      </c>
      <c r="H25" s="159">
        <f>F25/C25/100%</f>
        <v>2.8689320388349513</v>
      </c>
      <c r="I25" s="168">
        <f t="shared" si="3"/>
        <v>500.49999999999994</v>
      </c>
    </row>
    <row r="26" spans="1:9" ht="12.75">
      <c r="A26" s="160" t="s">
        <v>7</v>
      </c>
      <c r="B26" s="163">
        <v>0</v>
      </c>
      <c r="C26" s="163">
        <v>116.2</v>
      </c>
      <c r="D26" s="159">
        <v>0</v>
      </c>
      <c r="E26" s="163">
        <v>0</v>
      </c>
      <c r="F26" s="163">
        <v>0</v>
      </c>
      <c r="G26" s="159"/>
      <c r="H26" s="159"/>
      <c r="I26" s="168">
        <f>SUM(F26,-C26)</f>
        <v>-116.2</v>
      </c>
    </row>
    <row r="27" spans="1:9" ht="12.75">
      <c r="A27" s="161" t="s">
        <v>107</v>
      </c>
      <c r="B27" s="167">
        <f>SUM(B17:B26)</f>
        <v>551555.6</v>
      </c>
      <c r="C27" s="167">
        <f>SUM(C17:C26)</f>
        <v>49649.799999999996</v>
      </c>
      <c r="D27" s="162">
        <f t="shared" si="4"/>
        <v>0.09001776067544233</v>
      </c>
      <c r="E27" s="167">
        <f>SUM(E17:E26)</f>
        <v>605900.5</v>
      </c>
      <c r="F27" s="167">
        <f>SUM(F17:F26)</f>
        <v>20095.3</v>
      </c>
      <c r="G27" s="162">
        <f>F27/E27/100%</f>
        <v>0.033166006629801424</v>
      </c>
      <c r="H27" s="162">
        <f>F27/C27/100%</f>
        <v>0.4047408045953861</v>
      </c>
      <c r="I27" s="169">
        <f>SUM(F27,-C27)</f>
        <v>-29554.499999999996</v>
      </c>
    </row>
    <row r="28" spans="1:9" ht="12.75">
      <c r="A28" s="161" t="s">
        <v>108</v>
      </c>
      <c r="B28" s="167">
        <f>SUM(B16+B27)</f>
        <v>1182420.6</v>
      </c>
      <c r="C28" s="167">
        <f>SUM(C16+C27)</f>
        <v>105801</v>
      </c>
      <c r="D28" s="162">
        <f t="shared" si="4"/>
        <v>0.0894783125395481</v>
      </c>
      <c r="E28" s="167">
        <f>SUM(E16+E27)</f>
        <v>1297143.3</v>
      </c>
      <c r="F28" s="167">
        <f>SUM(F16+F27)</f>
        <v>70969.4</v>
      </c>
      <c r="G28" s="162">
        <f>F28/E28/100%</f>
        <v>0.05471207383178096</v>
      </c>
      <c r="H28" s="162">
        <f>F28/C28/100%</f>
        <v>0.6707819396792091</v>
      </c>
      <c r="I28" s="169">
        <f>SUM(F28,-C28)</f>
        <v>-34831.600000000006</v>
      </c>
    </row>
    <row r="29" spans="1:9" ht="12.75">
      <c r="A29" s="161" t="s">
        <v>109</v>
      </c>
      <c r="B29" s="167">
        <f>SUM(B30:B35)</f>
        <v>968765.3999999999</v>
      </c>
      <c r="C29" s="167">
        <f>SUM(C30:C35)</f>
        <v>17491.7</v>
      </c>
      <c r="D29" s="162">
        <f t="shared" si="4"/>
        <v>0.018055661360325215</v>
      </c>
      <c r="E29" s="167">
        <f>SUM(E30:E35)</f>
        <v>995430.3999999999</v>
      </c>
      <c r="F29" s="167">
        <f>SUM(F30:F35)</f>
        <v>63845.9</v>
      </c>
      <c r="G29" s="162">
        <f>F29/E29/100%</f>
        <v>0.06413898952654049</v>
      </c>
      <c r="H29" s="162">
        <f aca="true" t="shared" si="6" ref="H29:H36">F29/C29/100%</f>
        <v>3.6500683181165923</v>
      </c>
      <c r="I29" s="169">
        <f aca="true" t="shared" si="7" ref="I29:I35">SUM(F29,-C29)</f>
        <v>46354.2</v>
      </c>
    </row>
    <row r="30" spans="1:9" ht="12.75">
      <c r="A30" s="165" t="s">
        <v>110</v>
      </c>
      <c r="B30" s="163">
        <v>208</v>
      </c>
      <c r="C30" s="163">
        <v>17.3</v>
      </c>
      <c r="D30" s="164">
        <f t="shared" si="4"/>
        <v>0.08317307692307693</v>
      </c>
      <c r="E30" s="163">
        <v>0</v>
      </c>
      <c r="F30" s="163">
        <v>0</v>
      </c>
      <c r="G30" s="159"/>
      <c r="H30" s="172">
        <f t="shared" si="6"/>
        <v>0</v>
      </c>
      <c r="I30" s="168">
        <f t="shared" si="7"/>
        <v>-17.3</v>
      </c>
    </row>
    <row r="31" spans="1:9" ht="12.75">
      <c r="A31" s="165" t="s">
        <v>112</v>
      </c>
      <c r="B31" s="163">
        <v>83400</v>
      </c>
      <c r="C31" s="163">
        <v>0</v>
      </c>
      <c r="D31" s="164">
        <f t="shared" si="4"/>
        <v>0</v>
      </c>
      <c r="E31" s="163">
        <v>10098.7</v>
      </c>
      <c r="F31" s="163">
        <v>0</v>
      </c>
      <c r="G31" s="159">
        <f>F31/E31/100%</f>
        <v>0</v>
      </c>
      <c r="H31" s="159">
        <v>0</v>
      </c>
      <c r="I31" s="168">
        <f t="shared" si="7"/>
        <v>0</v>
      </c>
    </row>
    <row r="32" spans="1:14" ht="12.75">
      <c r="A32" s="165" t="s">
        <v>113</v>
      </c>
      <c r="B32" s="163">
        <v>838698.2</v>
      </c>
      <c r="C32" s="163">
        <v>17230.3</v>
      </c>
      <c r="D32" s="164">
        <f t="shared" si="4"/>
        <v>0.020544100368881203</v>
      </c>
      <c r="E32" s="163">
        <v>938959</v>
      </c>
      <c r="F32" s="163">
        <v>63845.9</v>
      </c>
      <c r="G32" s="164">
        <f>F32/E32/100%</f>
        <v>0.06799647268943586</v>
      </c>
      <c r="H32" s="159">
        <f t="shared" si="6"/>
        <v>3.7054433178760675</v>
      </c>
      <c r="I32" s="168">
        <f t="shared" si="7"/>
        <v>46615.600000000006</v>
      </c>
      <c r="M32" s="8"/>
      <c r="N32" s="8"/>
    </row>
    <row r="33" spans="1:14" ht="12.75">
      <c r="A33" s="165" t="s">
        <v>111</v>
      </c>
      <c r="B33" s="163">
        <v>46459.2</v>
      </c>
      <c r="C33" s="163">
        <v>0</v>
      </c>
      <c r="D33" s="164">
        <f t="shared" si="4"/>
        <v>0</v>
      </c>
      <c r="E33" s="163">
        <v>46372.7</v>
      </c>
      <c r="F33" s="163">
        <v>0</v>
      </c>
      <c r="G33" s="164">
        <f>F33/E33/100%</f>
        <v>0</v>
      </c>
      <c r="H33" s="159"/>
      <c r="I33" s="168">
        <f t="shared" si="7"/>
        <v>0</v>
      </c>
      <c r="M33" s="8"/>
      <c r="N33" s="8"/>
    </row>
    <row r="34" spans="1:14" ht="12.75">
      <c r="A34" s="160" t="s">
        <v>120</v>
      </c>
      <c r="B34" s="163">
        <v>0</v>
      </c>
      <c r="C34" s="163">
        <v>244.4</v>
      </c>
      <c r="D34" s="164"/>
      <c r="E34" s="163">
        <v>0</v>
      </c>
      <c r="F34" s="163">
        <v>0</v>
      </c>
      <c r="G34" s="164"/>
      <c r="H34" s="159">
        <f t="shared" si="6"/>
        <v>0</v>
      </c>
      <c r="I34" s="168">
        <f t="shared" si="7"/>
        <v>-244.4</v>
      </c>
      <c r="M34" s="8"/>
      <c r="N34" s="8"/>
    </row>
    <row r="35" spans="1:14" ht="12.75">
      <c r="A35" s="160" t="s">
        <v>94</v>
      </c>
      <c r="B35" s="163">
        <v>0</v>
      </c>
      <c r="C35" s="163">
        <v>-0.3</v>
      </c>
      <c r="D35" s="164"/>
      <c r="E35" s="163">
        <v>0</v>
      </c>
      <c r="F35" s="163">
        <v>0</v>
      </c>
      <c r="G35" s="164"/>
      <c r="H35" s="159"/>
      <c r="I35" s="168">
        <f t="shared" si="7"/>
        <v>0.3</v>
      </c>
      <c r="M35" s="8"/>
      <c r="N35" s="8"/>
    </row>
    <row r="36" spans="1:9" ht="18" customHeight="1">
      <c r="A36" s="166" t="s">
        <v>114</v>
      </c>
      <c r="B36" s="167">
        <f>SUM(B29+B28)</f>
        <v>2151186</v>
      </c>
      <c r="C36" s="167">
        <f>SUM(C29+C28)</f>
        <v>123292.7</v>
      </c>
      <c r="D36" s="162">
        <f t="shared" si="4"/>
        <v>0.05731382595461294</v>
      </c>
      <c r="E36" s="167">
        <f>SUM(E29+E28)</f>
        <v>2292573.7</v>
      </c>
      <c r="F36" s="167">
        <f>SUM(F29+F28)</f>
        <v>134815.3</v>
      </c>
      <c r="G36" s="162">
        <f>F36/E36/100%</f>
        <v>0.0588052196533529</v>
      </c>
      <c r="H36" s="162">
        <f t="shared" si="6"/>
        <v>1.0934572768704067</v>
      </c>
      <c r="I36" s="168">
        <f>SUM(F36,-C36)</f>
        <v>11522.599999999991</v>
      </c>
    </row>
    <row r="37" spans="2:8" ht="12.75">
      <c r="B37" s="156"/>
      <c r="C37" s="156"/>
      <c r="D37" s="156"/>
      <c r="E37" s="156"/>
      <c r="G37" s="154"/>
      <c r="H37" s="154"/>
    </row>
    <row r="38" spans="1:8" ht="12.75">
      <c r="A38" s="102"/>
      <c r="B38" s="102"/>
      <c r="C38" s="102"/>
      <c r="D38" s="102"/>
      <c r="E38" s="102"/>
      <c r="F38" s="102"/>
      <c r="G38" s="154"/>
      <c r="H38" s="154"/>
    </row>
    <row r="39" spans="1:8" ht="12.75">
      <c r="A39" s="102"/>
      <c r="B39" s="102"/>
      <c r="C39" s="102"/>
      <c r="D39" s="102"/>
      <c r="E39" s="102"/>
      <c r="F39" s="102"/>
      <c r="G39" s="154"/>
      <c r="H39" s="154"/>
    </row>
    <row r="40" spans="1:8" ht="12.75">
      <c r="A40" s="102"/>
      <c r="B40" s="102"/>
      <c r="C40" s="102"/>
      <c r="D40" s="102"/>
      <c r="E40" s="102"/>
      <c r="F40" s="102"/>
      <c r="G40" s="154"/>
      <c r="H40" s="154"/>
    </row>
    <row r="41" spans="1:8" ht="12.75">
      <c r="A41" s="102"/>
      <c r="B41" s="102"/>
      <c r="C41" s="102"/>
      <c r="D41" s="102"/>
      <c r="E41" s="102"/>
      <c r="F41" s="102"/>
      <c r="G41" s="154"/>
      <c r="H41" s="154"/>
    </row>
    <row r="42" spans="1:8" ht="12.75">
      <c r="A42" s="102"/>
      <c r="B42" s="102"/>
      <c r="C42" s="102"/>
      <c r="D42" s="102"/>
      <c r="E42" s="102"/>
      <c r="F42" s="102"/>
      <c r="G42" s="154"/>
      <c r="H42" s="154"/>
    </row>
    <row r="43" spans="1:8" ht="12.75">
      <c r="A43" s="102"/>
      <c r="B43" s="102"/>
      <c r="C43" s="102"/>
      <c r="D43" s="102"/>
      <c r="E43" s="102"/>
      <c r="F43" s="102"/>
      <c r="G43" s="154"/>
      <c r="H43" s="154"/>
    </row>
    <row r="44" spans="1:6" ht="12.75">
      <c r="A44" s="102"/>
      <c r="B44" s="102"/>
      <c r="C44" s="102"/>
      <c r="D44" s="102"/>
      <c r="E44" s="102"/>
      <c r="F44" s="102"/>
    </row>
    <row r="45" spans="1:6" ht="12.75">
      <c r="A45" s="102"/>
      <c r="B45" s="102"/>
      <c r="C45" s="102"/>
      <c r="D45" s="102"/>
      <c r="E45" s="102"/>
      <c r="F45" s="102"/>
    </row>
    <row r="46" spans="1:6" ht="12.75">
      <c r="A46" s="102"/>
      <c r="B46" s="102"/>
      <c r="C46" s="102"/>
      <c r="D46" s="102"/>
      <c r="E46" s="102"/>
      <c r="F46" s="102"/>
    </row>
    <row r="47" spans="1:6" ht="12.75">
      <c r="A47" s="102"/>
      <c r="B47" s="102"/>
      <c r="C47" s="102"/>
      <c r="D47" s="102"/>
      <c r="E47" s="102"/>
      <c r="F47" s="102"/>
    </row>
    <row r="48" spans="1:6" ht="12.75">
      <c r="A48" s="102"/>
      <c r="B48" s="102"/>
      <c r="C48" s="102"/>
      <c r="D48" s="102"/>
      <c r="E48" s="102"/>
      <c r="F48" s="102"/>
    </row>
    <row r="49" spans="1:6" ht="12.75">
      <c r="A49" s="102"/>
      <c r="B49" s="102"/>
      <c r="C49" s="102"/>
      <c r="D49" s="102"/>
      <c r="E49" s="102"/>
      <c r="F49" s="102"/>
    </row>
    <row r="50" spans="1:6" ht="12.75">
      <c r="A50" s="102"/>
      <c r="B50" s="102"/>
      <c r="C50" s="102"/>
      <c r="D50" s="102"/>
      <c r="E50" s="102"/>
      <c r="F50" s="102"/>
    </row>
    <row r="51" spans="1:6" ht="12.75">
      <c r="A51" s="102"/>
      <c r="B51" s="102"/>
      <c r="C51" s="102"/>
      <c r="D51" s="102"/>
      <c r="E51" s="102"/>
      <c r="F51" s="102"/>
    </row>
    <row r="52" spans="1:6" ht="12.75">
      <c r="A52" s="102"/>
      <c r="B52" s="102"/>
      <c r="C52" s="102"/>
      <c r="D52" s="102"/>
      <c r="E52" s="102"/>
      <c r="F52" s="102"/>
    </row>
    <row r="53" spans="1:6" ht="12.75">
      <c r="A53" s="102"/>
      <c r="B53" s="102"/>
      <c r="C53" s="102"/>
      <c r="D53" s="102"/>
      <c r="E53" s="102"/>
      <c r="F53" s="102"/>
    </row>
    <row r="54" spans="1:6" ht="12.75">
      <c r="A54" s="102"/>
      <c r="B54" s="102"/>
      <c r="C54" s="102"/>
      <c r="D54" s="102"/>
      <c r="E54" s="102"/>
      <c r="F54" s="102"/>
    </row>
    <row r="55" spans="7:8" ht="12.75">
      <c r="G55" s="173"/>
      <c r="H55" s="173"/>
    </row>
    <row r="56" spans="1:8" ht="15.75">
      <c r="A56" s="175"/>
      <c r="B56" s="175"/>
      <c r="C56" s="175"/>
      <c r="D56" s="175"/>
      <c r="E56" s="175"/>
      <c r="F56" s="175"/>
      <c r="G56" s="176"/>
      <c r="H56" s="176"/>
    </row>
    <row r="57" spans="1:8" ht="15.75">
      <c r="A57" s="157"/>
      <c r="B57" s="157"/>
      <c r="C57" s="157"/>
      <c r="D57" s="157"/>
      <c r="E57" s="157"/>
      <c r="F57" s="157"/>
      <c r="G57" s="116"/>
      <c r="H57" s="116"/>
    </row>
    <row r="58" spans="1:8" ht="15.75">
      <c r="A58" s="130"/>
      <c r="B58" s="130"/>
      <c r="C58" s="130"/>
      <c r="D58" s="130"/>
      <c r="E58" s="130"/>
      <c r="F58" s="130"/>
      <c r="G58" s="116"/>
      <c r="H58" s="116"/>
    </row>
    <row r="59" spans="7:8" ht="12.75">
      <c r="G59"/>
      <c r="H59"/>
    </row>
    <row r="60" spans="7:8" ht="12.75">
      <c r="G60"/>
      <c r="H60"/>
    </row>
    <row r="61" spans="7:8" ht="12.75">
      <c r="G61"/>
      <c r="H61"/>
    </row>
    <row r="62" spans="7:8" ht="12.75">
      <c r="G62"/>
      <c r="H62"/>
    </row>
    <row r="63" spans="7:8" ht="12.75">
      <c r="G63"/>
      <c r="H63"/>
    </row>
    <row r="64" spans="7:8" ht="12.75">
      <c r="G64"/>
      <c r="H64"/>
    </row>
    <row r="65" spans="7:8" ht="12.75">
      <c r="G65"/>
      <c r="H65"/>
    </row>
    <row r="66" spans="7:8" ht="12.75">
      <c r="G66"/>
      <c r="H66"/>
    </row>
    <row r="67" spans="7:8" ht="12.75">
      <c r="G67"/>
      <c r="H67"/>
    </row>
    <row r="68" spans="7:8" ht="12.75">
      <c r="G68"/>
      <c r="H68"/>
    </row>
    <row r="69" spans="7:8" ht="12.75">
      <c r="G69"/>
      <c r="H69"/>
    </row>
    <row r="70" spans="7:8" ht="12.75">
      <c r="G70"/>
      <c r="H70"/>
    </row>
    <row r="71" spans="7:8" ht="12.75">
      <c r="G71"/>
      <c r="H71"/>
    </row>
    <row r="72" spans="7:8" ht="12.75">
      <c r="G72"/>
      <c r="H72"/>
    </row>
    <row r="73" spans="7:8" ht="12.75">
      <c r="G73"/>
      <c r="H73"/>
    </row>
    <row r="74" spans="7:8" ht="12.75">
      <c r="G74"/>
      <c r="H74"/>
    </row>
    <row r="75" spans="7:8" ht="12.75">
      <c r="G75"/>
      <c r="H75"/>
    </row>
    <row r="76" spans="7:8" ht="12.75">
      <c r="G76"/>
      <c r="H76"/>
    </row>
    <row r="77" spans="7:8" ht="12.75">
      <c r="G77"/>
      <c r="H77"/>
    </row>
    <row r="78" spans="7:8" ht="12.75">
      <c r="G78"/>
      <c r="H78"/>
    </row>
    <row r="79" spans="7:8" ht="12.75">
      <c r="G79"/>
      <c r="H79"/>
    </row>
    <row r="80" spans="7:8" ht="12.75">
      <c r="G80"/>
      <c r="H80"/>
    </row>
    <row r="81" spans="7:8" ht="12.75">
      <c r="G81"/>
      <c r="H81"/>
    </row>
    <row r="82" spans="7:8" ht="12.75">
      <c r="G82"/>
      <c r="H82"/>
    </row>
    <row r="83" spans="7:8" ht="12.75">
      <c r="G83"/>
      <c r="H83"/>
    </row>
    <row r="84" spans="7:8" ht="12.75">
      <c r="G84"/>
      <c r="H84"/>
    </row>
    <row r="85" spans="7:8" ht="12.75">
      <c r="G85"/>
      <c r="H85"/>
    </row>
    <row r="86" spans="7:8" ht="12.75">
      <c r="G86"/>
      <c r="H86"/>
    </row>
    <row r="87" spans="7:8" ht="12.75">
      <c r="G87"/>
      <c r="H87"/>
    </row>
    <row r="88" spans="7:8" ht="12.75">
      <c r="G88"/>
      <c r="H88"/>
    </row>
    <row r="89" spans="7:8" ht="12.75">
      <c r="G89"/>
      <c r="H89"/>
    </row>
    <row r="90" spans="7:8" ht="12.75">
      <c r="G90"/>
      <c r="H90"/>
    </row>
    <row r="91" spans="7:8" ht="12.75">
      <c r="G91"/>
      <c r="H91"/>
    </row>
    <row r="92" spans="7:8" ht="12.75">
      <c r="G92"/>
      <c r="H92"/>
    </row>
    <row r="93" spans="7:8" ht="12.75">
      <c r="G93"/>
      <c r="H93"/>
    </row>
    <row r="94" spans="7:8" ht="12.75">
      <c r="G94"/>
      <c r="H94"/>
    </row>
    <row r="95" spans="7:8" ht="12.75">
      <c r="G95"/>
      <c r="H95"/>
    </row>
    <row r="96" spans="7:8" ht="12.75">
      <c r="G96"/>
      <c r="H96"/>
    </row>
    <row r="97" spans="7:8" ht="12.75">
      <c r="G97"/>
      <c r="H97"/>
    </row>
    <row r="98" spans="7:8" ht="12.75">
      <c r="G98"/>
      <c r="H98"/>
    </row>
    <row r="99" spans="7:8" ht="12.75">
      <c r="G99"/>
      <c r="H99"/>
    </row>
    <row r="100" spans="7:8" ht="12.75">
      <c r="G100"/>
      <c r="H100"/>
    </row>
    <row r="101" spans="7:8" ht="12.75">
      <c r="G101"/>
      <c r="H101"/>
    </row>
    <row r="102" spans="7:8" ht="12.75">
      <c r="G102"/>
      <c r="H102"/>
    </row>
    <row r="103" spans="7:8" ht="12.75">
      <c r="G103"/>
      <c r="H103"/>
    </row>
    <row r="104" spans="7:8" ht="12.75">
      <c r="G104"/>
      <c r="H104"/>
    </row>
    <row r="105" spans="7:8" ht="12.75">
      <c r="G105"/>
      <c r="H105"/>
    </row>
    <row r="106" spans="7:8" ht="12.75">
      <c r="G106"/>
      <c r="H106"/>
    </row>
    <row r="107" spans="7:8" ht="12.75">
      <c r="G107"/>
      <c r="H107"/>
    </row>
    <row r="108" spans="7:8" ht="12.75">
      <c r="G108"/>
      <c r="H108"/>
    </row>
    <row r="109" spans="7:8" ht="12.75">
      <c r="G109"/>
      <c r="H109"/>
    </row>
    <row r="110" spans="7:8" ht="12.75">
      <c r="G110"/>
      <c r="H110"/>
    </row>
    <row r="111" spans="7:8" ht="12.75">
      <c r="G111"/>
      <c r="H111"/>
    </row>
    <row r="112" spans="7:8" ht="12.75">
      <c r="G112"/>
      <c r="H112"/>
    </row>
    <row r="113" spans="7:8" ht="12.75">
      <c r="G113"/>
      <c r="H113"/>
    </row>
  </sheetData>
  <sheetProtection/>
  <mergeCells count="13">
    <mergeCell ref="F3:F5"/>
    <mergeCell ref="G3:G5"/>
    <mergeCell ref="H3:H5"/>
    <mergeCell ref="I3:I5"/>
    <mergeCell ref="G55:H55"/>
    <mergeCell ref="A56:H56"/>
    <mergeCell ref="G1:H1"/>
    <mergeCell ref="A2:I2"/>
    <mergeCell ref="A3:A5"/>
    <mergeCell ref="B3:B5"/>
    <mergeCell ref="C3:C5"/>
    <mergeCell ref="D3:D5"/>
    <mergeCell ref="E3:E5"/>
  </mergeCells>
  <printOptions/>
  <pageMargins left="0.3937007874015748" right="0.15748031496062992" top="0.1968503937007874" bottom="0.1968503937007874" header="0.15748031496062992" footer="0.1181102362204724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Бочкарева А. А.</dc:creator>
  <cp:keywords/>
  <dc:description/>
  <cp:lastModifiedBy>krigeroa</cp:lastModifiedBy>
  <cp:lastPrinted>2015-01-14T08:23:35Z</cp:lastPrinted>
  <dcterms:created xsi:type="dcterms:W3CDTF">1998-12-22T06:31:00Z</dcterms:created>
  <dcterms:modified xsi:type="dcterms:W3CDTF">2015-04-23T08:07:44Z</dcterms:modified>
  <cp:category/>
  <cp:version/>
  <cp:contentType/>
  <cp:contentStatus/>
</cp:coreProperties>
</file>