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<sst xmlns="http://schemas.openxmlformats.org/spreadsheetml/2006/main" count="62" uniqueCount="51">
  <si>
    <t>Приложение №     к решению общего собрания от ________ 201__ г.</t>
  </si>
  <si>
    <t xml:space="preserve">                                               СМЕТА ДОХОДОВ И РАСХОДОВ НА СОДЕРЖАНИЕ ДОМОВЛАДЕНИЯ                                                        по ул. САДОВЫЙ, д. 3/1 с 01.01.2016 по 31.12.2016г.</t>
  </si>
  <si>
    <t>№</t>
  </si>
  <si>
    <t>Статья доходов и расходов</t>
  </si>
  <si>
    <t>Периодичность</t>
  </si>
  <si>
    <t>Жилые 17913,9 и нежилые помещения 955,6 кв.м = 18869,5</t>
  </si>
  <si>
    <t xml:space="preserve">      Руб      в месяц</t>
  </si>
  <si>
    <t xml:space="preserve">      Руб      в год</t>
  </si>
  <si>
    <t xml:space="preserve">  Руб с м2    в месяц</t>
  </si>
  <si>
    <t>ДОХОДЫ на 2016 год</t>
  </si>
  <si>
    <t>Текущее содержание домовладения за счет собственников</t>
  </si>
  <si>
    <t>ЗАТРАТЫ на 2016 год</t>
  </si>
  <si>
    <t>1. Расходы на содержание управления (административное руководство) и обслуживающий персонал, всего, в том числе:</t>
  </si>
  <si>
    <t>Фонд з/платы (в т.ч. НДФЛ 13%)</t>
  </si>
  <si>
    <t>Оплата за замену на период очередных отпусков, болезни</t>
  </si>
  <si>
    <t>Страховые взносы (20,2% от фонда з/платы)</t>
  </si>
  <si>
    <t>Ежемесячное вознаграждение председателю правления (в т.ч. НДФЛ 13%)</t>
  </si>
  <si>
    <t>Расходы на телефон (диспетчер, гл.бухгалтер) и АТС</t>
  </si>
  <si>
    <t>Канцелярские и почтовые расходы</t>
  </si>
  <si>
    <t>Транспортные расходы</t>
  </si>
  <si>
    <t>Содержание и ремонт оргтехники</t>
  </si>
  <si>
    <t>Приобретение мебели, ремонт офиса</t>
  </si>
  <si>
    <t>Приобретение техники (компьютеров, принтеров и т. д.)</t>
  </si>
  <si>
    <t>2. Содержание и обслуживание общего имущества, всего:</t>
  </si>
  <si>
    <t>Материалы (хозинвентарь и принадлежности, спецодежда, моющие средства, электро-сантехоборудование, краска, кисти и т. д.)</t>
  </si>
  <si>
    <t>Договор на проведение тек.ремонта: фасада, крыши, подвала, инженерных коммуникаций и иных конструктивных элементов; частичная зачистка и покраска стен, потолков МОП и д.р.</t>
  </si>
  <si>
    <t>Договор на комплексное техническое обслуживание лифтов, ЛДСС, аварийно-техничекое обслуживание лифтов</t>
  </si>
  <si>
    <t>Договор на освидетельствование лифтов, проведение замеров на электрооборудовании (замеры сопротивления изоляции и петли «фаза-ноль»)</t>
  </si>
  <si>
    <t>Договор на страхование лифтов</t>
  </si>
  <si>
    <t>Договор на проведение дератизации, дезинфекции подвала, мусоросборников и т. д.</t>
  </si>
  <si>
    <t>Расход воды на ОДН</t>
  </si>
  <si>
    <t>Договор на очистку дымоходов и вентканалов</t>
  </si>
  <si>
    <t>Договор на предоставление показаний приборов учета электроэнергии</t>
  </si>
  <si>
    <t>Договор на техническое обслуживание пожарной сигнализации</t>
  </si>
  <si>
    <t>Договор на вывоз ТБО и КБО</t>
  </si>
  <si>
    <t>Договор на чистку ковров</t>
  </si>
  <si>
    <t>Договор за сбор платежей с населения через «Терминал»</t>
  </si>
  <si>
    <t>Договор с БТИ на получение справки о техническом состоянии дома</t>
  </si>
  <si>
    <t>Договор на обслуживание официального сайта ТСЖ</t>
  </si>
  <si>
    <t>Договор на сдачу отчетности через интернет</t>
  </si>
  <si>
    <t>3. Прочие прямые расходы, всего, в том числе:</t>
  </si>
  <si>
    <t>Комиссия МУП «СЦГХ» за регистрацию граждан</t>
  </si>
  <si>
    <t>Услуги Сбербанка за обслуживание р/счета</t>
  </si>
  <si>
    <t>Единовременное вознаграждение членам правления за год</t>
  </si>
  <si>
    <t>Непредвиденные расходы</t>
  </si>
  <si>
    <t>Юр.услуги, проведение экспертизы дома (подача иска в суд на застройщика)</t>
  </si>
  <si>
    <t>Председатель правления</t>
  </si>
  <si>
    <t>С.В. Кузнецов</t>
  </si>
  <si>
    <t>Диспетчер</t>
  </si>
  <si>
    <t>Обслуживание видеосистемы</t>
  </si>
  <si>
    <t>Модернизация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</si>
</sst>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.0"/>
    <numFmt numFmtId="165" formatCode="0.0"/>
  </numFmts>
  <fonts count="3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2" fontId="1" fillId="0" borderId="10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25">
      <selection activeCell="H8" sqref="H8"/>
    </sheetView>
  </sheetViews>
  <sheetFormatPr defaultColWidth="11.57421875" defaultRowHeight="12.75"/>
  <cols>
    <col min="1" max="1" width="7.140625" style="0" customWidth="1"/>
    <col min="2" max="2" width="36.28125" style="0" customWidth="1"/>
    <col min="3" max="3" width="19.7109375" style="0" customWidth="1"/>
    <col min="4" max="4" width="11.57421875" style="0" customWidth="1"/>
    <col min="5" max="5" width="12.421875" style="0" customWidth="1"/>
    <col min="6" max="6" width="10.421875" style="0" customWidth="1"/>
    <col min="7" max="7" width="11.57421875" style="0" customWidth="1"/>
    <col min="8" max="8" width="20.7109375" style="0" customWidth="1"/>
  </cols>
  <sheetData>
    <row r="1" spans="1:6" ht="12.75">
      <c r="A1" s="29" t="s">
        <v>0</v>
      </c>
      <c r="B1" s="29"/>
      <c r="C1" s="29"/>
      <c r="D1" s="29"/>
      <c r="E1" s="29"/>
      <c r="F1" s="29"/>
    </row>
    <row r="2" spans="1:6" ht="30" customHeight="1">
      <c r="A2" s="30" t="s">
        <v>1</v>
      </c>
      <c r="B2" s="30"/>
      <c r="C2" s="30"/>
      <c r="D2" s="30"/>
      <c r="E2" s="30"/>
      <c r="F2" s="30"/>
    </row>
    <row r="3" spans="1:6" ht="29.25" customHeight="1">
      <c r="A3" s="25" t="s">
        <v>2</v>
      </c>
      <c r="B3" s="25" t="s">
        <v>3</v>
      </c>
      <c r="C3" s="25" t="s">
        <v>4</v>
      </c>
      <c r="D3" s="31" t="s">
        <v>5</v>
      </c>
      <c r="E3" s="31"/>
      <c r="F3" s="31"/>
    </row>
    <row r="4" spans="1:6" ht="25.5">
      <c r="A4" s="25"/>
      <c r="B4" s="25"/>
      <c r="C4" s="25"/>
      <c r="D4" s="2" t="s">
        <v>6</v>
      </c>
      <c r="E4" s="2" t="s">
        <v>7</v>
      </c>
      <c r="F4" s="2" t="s">
        <v>8</v>
      </c>
    </row>
    <row r="5" spans="1:6" ht="12.75">
      <c r="A5" s="25" t="s">
        <v>9</v>
      </c>
      <c r="B5" s="25"/>
      <c r="C5" s="25"/>
      <c r="D5" s="25"/>
      <c r="E5" s="25"/>
      <c r="F5" s="25"/>
    </row>
    <row r="6" spans="1:6" ht="12.75">
      <c r="A6" s="1">
        <v>1</v>
      </c>
      <c r="B6" s="26" t="s">
        <v>10</v>
      </c>
      <c r="C6" s="26"/>
      <c r="D6" s="3">
        <f>SUM(D8+D19+D36)</f>
        <v>763859</v>
      </c>
      <c r="E6" s="4">
        <f>SUM(E8+E19+E36)</f>
        <v>9166308</v>
      </c>
      <c r="F6" s="2">
        <v>40.48</v>
      </c>
    </row>
    <row r="7" spans="1:9" ht="18.75" customHeight="1">
      <c r="A7" s="27" t="s">
        <v>11</v>
      </c>
      <c r="B7" s="27"/>
      <c r="C7" s="27"/>
      <c r="D7" s="27"/>
      <c r="E7" s="27"/>
      <c r="F7" s="27"/>
      <c r="G7" s="5"/>
      <c r="H7" s="5"/>
      <c r="I7" s="6"/>
    </row>
    <row r="8" spans="1:6" ht="27.75" customHeight="1">
      <c r="A8" s="28" t="s">
        <v>12</v>
      </c>
      <c r="B8" s="28"/>
      <c r="C8" s="28"/>
      <c r="D8" s="7">
        <f>SUM(D9:D18)</f>
        <v>426643</v>
      </c>
      <c r="E8" s="7">
        <f>SUM(E9:E18)</f>
        <v>5119716</v>
      </c>
      <c r="F8" s="7">
        <f>D8/18869.5</f>
        <v>22.610191049047405</v>
      </c>
    </row>
    <row r="9" spans="1:6" ht="12.75">
      <c r="A9" s="8">
        <v>1.1</v>
      </c>
      <c r="B9" s="22" t="s">
        <v>13</v>
      </c>
      <c r="C9" s="22"/>
      <c r="D9" s="10">
        <v>260000</v>
      </c>
      <c r="E9" s="10">
        <f aca="true" t="shared" si="0" ref="E9:E18">D9*12</f>
        <v>3120000</v>
      </c>
      <c r="F9" s="10"/>
    </row>
    <row r="10" spans="1:6" ht="12.75" customHeight="1">
      <c r="A10" s="8">
        <v>1.2</v>
      </c>
      <c r="B10" s="23" t="s">
        <v>14</v>
      </c>
      <c r="C10" s="23"/>
      <c r="D10" s="10">
        <v>11500</v>
      </c>
      <c r="E10" s="10">
        <f t="shared" si="0"/>
        <v>138000</v>
      </c>
      <c r="F10" s="10"/>
    </row>
    <row r="11" spans="1:6" ht="12.75">
      <c r="A11" s="8">
        <v>1.3</v>
      </c>
      <c r="B11" s="22" t="s">
        <v>15</v>
      </c>
      <c r="C11" s="22"/>
      <c r="D11" s="10">
        <f>(D9+D10)*0.202</f>
        <v>54842.99999999999</v>
      </c>
      <c r="E11" s="10">
        <f t="shared" si="0"/>
        <v>658115.9999999999</v>
      </c>
      <c r="F11" s="10"/>
    </row>
    <row r="12" spans="1:6" ht="12.75" customHeight="1">
      <c r="A12" s="8">
        <v>1.4</v>
      </c>
      <c r="B12" s="23" t="s">
        <v>16</v>
      </c>
      <c r="C12" s="23"/>
      <c r="D12" s="10">
        <v>55000</v>
      </c>
      <c r="E12" s="10">
        <f t="shared" si="0"/>
        <v>660000</v>
      </c>
      <c r="F12" s="10"/>
    </row>
    <row r="13" spans="1:6" ht="12.75">
      <c r="A13" s="8">
        <v>1.5</v>
      </c>
      <c r="B13" s="22" t="s">
        <v>17</v>
      </c>
      <c r="C13" s="22"/>
      <c r="D13" s="10">
        <v>6000</v>
      </c>
      <c r="E13" s="10">
        <f t="shared" si="0"/>
        <v>72000</v>
      </c>
      <c r="F13" s="10"/>
    </row>
    <row r="14" spans="1:6" ht="12.75">
      <c r="A14" s="8">
        <v>1.6</v>
      </c>
      <c r="B14" s="22" t="s">
        <v>18</v>
      </c>
      <c r="C14" s="22"/>
      <c r="D14" s="10">
        <v>3000</v>
      </c>
      <c r="E14" s="10">
        <f t="shared" si="0"/>
        <v>36000</v>
      </c>
      <c r="F14" s="10"/>
    </row>
    <row r="15" spans="1:6" ht="12.75">
      <c r="A15" s="8">
        <v>1.7000000000000002</v>
      </c>
      <c r="B15" s="22" t="s">
        <v>19</v>
      </c>
      <c r="C15" s="22"/>
      <c r="D15" s="10">
        <v>1200</v>
      </c>
      <c r="E15" s="10">
        <f t="shared" si="0"/>
        <v>14400</v>
      </c>
      <c r="F15" s="10"/>
    </row>
    <row r="16" spans="1:6" ht="12.75">
      <c r="A16" s="8">
        <v>1.8</v>
      </c>
      <c r="B16" s="22" t="s">
        <v>20</v>
      </c>
      <c r="C16" s="22"/>
      <c r="D16" s="10">
        <v>800</v>
      </c>
      <c r="E16" s="10">
        <f t="shared" si="0"/>
        <v>9600</v>
      </c>
      <c r="F16" s="10"/>
    </row>
    <row r="17" spans="1:6" ht="12.75">
      <c r="A17" s="8">
        <v>1.9</v>
      </c>
      <c r="B17" s="22" t="s">
        <v>21</v>
      </c>
      <c r="C17" s="22"/>
      <c r="D17" s="10">
        <v>30000</v>
      </c>
      <c r="E17" s="10">
        <f t="shared" si="0"/>
        <v>360000</v>
      </c>
      <c r="F17" s="10"/>
    </row>
    <row r="18" spans="1:6" ht="12.75">
      <c r="A18" s="8">
        <v>2</v>
      </c>
      <c r="B18" s="22" t="s">
        <v>22</v>
      </c>
      <c r="C18" s="22"/>
      <c r="D18" s="10">
        <v>4300</v>
      </c>
      <c r="E18" s="10">
        <f t="shared" si="0"/>
        <v>51600</v>
      </c>
      <c r="F18" s="10"/>
    </row>
    <row r="19" spans="1:6" ht="12.75">
      <c r="A19" s="24" t="s">
        <v>23</v>
      </c>
      <c r="B19" s="24"/>
      <c r="C19" s="24"/>
      <c r="D19" s="7">
        <f>SUM(D20:D35)</f>
        <v>265327</v>
      </c>
      <c r="E19" s="7">
        <f>SUM(E20:E35)</f>
        <v>3183924</v>
      </c>
      <c r="F19" s="7">
        <f>D19/18869.5</f>
        <v>14.061156893399401</v>
      </c>
    </row>
    <row r="20" spans="1:6" ht="36.75" customHeight="1">
      <c r="A20" s="11">
        <v>2.1</v>
      </c>
      <c r="B20" s="23" t="s">
        <v>24</v>
      </c>
      <c r="C20" s="23"/>
      <c r="D20" s="10">
        <v>10000</v>
      </c>
      <c r="E20" s="10">
        <f aca="true" t="shared" si="1" ref="E20:E35">D20*12</f>
        <v>120000</v>
      </c>
      <c r="F20" s="10"/>
    </row>
    <row r="21" spans="1:6" ht="38.25" customHeight="1">
      <c r="A21" s="12">
        <v>2.2</v>
      </c>
      <c r="B21" s="23" t="s">
        <v>25</v>
      </c>
      <c r="C21" s="23"/>
      <c r="D21" s="10">
        <v>74700</v>
      </c>
      <c r="E21" s="10">
        <f t="shared" si="1"/>
        <v>896400</v>
      </c>
      <c r="F21" s="10"/>
    </row>
    <row r="22" spans="1:6" ht="25.5" customHeight="1">
      <c r="A22" s="12">
        <v>2.3</v>
      </c>
      <c r="B22" s="23" t="s">
        <v>26</v>
      </c>
      <c r="C22" s="23"/>
      <c r="D22" s="10">
        <v>68000</v>
      </c>
      <c r="E22" s="10">
        <f t="shared" si="1"/>
        <v>816000</v>
      </c>
      <c r="F22" s="10"/>
    </row>
    <row r="23" spans="1:6" ht="39" customHeight="1">
      <c r="A23" s="12">
        <v>2.4</v>
      </c>
      <c r="B23" s="23" t="s">
        <v>27</v>
      </c>
      <c r="C23" s="23"/>
      <c r="D23" s="10">
        <v>3400</v>
      </c>
      <c r="E23" s="10">
        <f t="shared" si="1"/>
        <v>40800</v>
      </c>
      <c r="F23" s="10"/>
    </row>
    <row r="24" spans="1:6" ht="12.75">
      <c r="A24" s="12">
        <v>2.5</v>
      </c>
      <c r="B24" s="22" t="s">
        <v>28</v>
      </c>
      <c r="C24" s="22"/>
      <c r="D24" s="10">
        <v>1000</v>
      </c>
      <c r="E24" s="10">
        <f t="shared" si="1"/>
        <v>12000</v>
      </c>
      <c r="F24" s="10"/>
    </row>
    <row r="25" spans="1:6" ht="24" customHeight="1">
      <c r="A25" s="12">
        <v>2.6</v>
      </c>
      <c r="B25" s="23" t="s">
        <v>29</v>
      </c>
      <c r="C25" s="23"/>
      <c r="D25" s="10">
        <v>1500</v>
      </c>
      <c r="E25" s="10">
        <f t="shared" si="1"/>
        <v>18000</v>
      </c>
      <c r="F25" s="10"/>
    </row>
    <row r="26" spans="1:6" ht="15.75" customHeight="1">
      <c r="A26" s="12">
        <v>2.7</v>
      </c>
      <c r="B26" s="23" t="s">
        <v>30</v>
      </c>
      <c r="C26" s="23"/>
      <c r="D26" s="10">
        <v>6000</v>
      </c>
      <c r="E26" s="10">
        <f t="shared" si="1"/>
        <v>72000</v>
      </c>
      <c r="F26" s="13"/>
    </row>
    <row r="27" spans="1:6" ht="12.75" customHeight="1">
      <c r="A27" s="12">
        <v>2.8</v>
      </c>
      <c r="B27" s="23" t="s">
        <v>31</v>
      </c>
      <c r="C27" s="23"/>
      <c r="D27" s="10">
        <v>1000</v>
      </c>
      <c r="E27" s="10">
        <f t="shared" si="1"/>
        <v>12000</v>
      </c>
      <c r="F27" s="13"/>
    </row>
    <row r="28" spans="1:6" ht="12.75" customHeight="1">
      <c r="A28" s="12">
        <v>2.9</v>
      </c>
      <c r="B28" s="23" t="s">
        <v>32</v>
      </c>
      <c r="C28" s="23"/>
      <c r="D28" s="10">
        <v>2000</v>
      </c>
      <c r="E28" s="10">
        <f t="shared" si="1"/>
        <v>24000</v>
      </c>
      <c r="F28" s="13"/>
    </row>
    <row r="29" spans="1:6" ht="12.75" customHeight="1">
      <c r="A29" s="14">
        <v>2.1</v>
      </c>
      <c r="B29" s="23" t="s">
        <v>33</v>
      </c>
      <c r="C29" s="23"/>
      <c r="D29" s="10">
        <v>14256</v>
      </c>
      <c r="E29" s="10">
        <f t="shared" si="1"/>
        <v>171072</v>
      </c>
      <c r="F29" s="13"/>
    </row>
    <row r="30" spans="1:6" ht="12.75" customHeight="1">
      <c r="A30" s="14">
        <v>2.11</v>
      </c>
      <c r="B30" s="23" t="s">
        <v>34</v>
      </c>
      <c r="C30" s="23"/>
      <c r="D30" s="10">
        <v>41600</v>
      </c>
      <c r="E30" s="10">
        <f t="shared" si="1"/>
        <v>499200</v>
      </c>
      <c r="F30" s="13"/>
    </row>
    <row r="31" spans="1:6" ht="12.75">
      <c r="A31" s="14">
        <v>2.12</v>
      </c>
      <c r="B31" s="22" t="s">
        <v>35</v>
      </c>
      <c r="C31" s="22"/>
      <c r="D31" s="10">
        <v>4500</v>
      </c>
      <c r="E31" s="10">
        <f t="shared" si="1"/>
        <v>54000</v>
      </c>
      <c r="F31" s="13"/>
    </row>
    <row r="32" spans="1:6" ht="12.75">
      <c r="A32" s="14">
        <v>2.13</v>
      </c>
      <c r="B32" s="22" t="s">
        <v>36</v>
      </c>
      <c r="C32" s="22"/>
      <c r="D32" s="10">
        <v>36000</v>
      </c>
      <c r="E32" s="10">
        <f t="shared" si="1"/>
        <v>432000</v>
      </c>
      <c r="F32" s="13"/>
    </row>
    <row r="33" spans="1:6" ht="12.75">
      <c r="A33" s="14">
        <v>2.14</v>
      </c>
      <c r="B33" s="22" t="s">
        <v>37</v>
      </c>
      <c r="C33" s="22"/>
      <c r="D33" s="10">
        <v>840</v>
      </c>
      <c r="E33" s="10">
        <f t="shared" si="1"/>
        <v>10080</v>
      </c>
      <c r="F33" s="13"/>
    </row>
    <row r="34" spans="1:6" ht="12.75">
      <c r="A34" s="14">
        <v>2.15</v>
      </c>
      <c r="B34" s="22" t="s">
        <v>38</v>
      </c>
      <c r="C34" s="22"/>
      <c r="D34" s="10">
        <v>146</v>
      </c>
      <c r="E34" s="10">
        <f t="shared" si="1"/>
        <v>1752</v>
      </c>
      <c r="F34" s="13"/>
    </row>
    <row r="35" spans="1:6" ht="12.75">
      <c r="A35" s="14">
        <v>2.16</v>
      </c>
      <c r="B35" s="9" t="s">
        <v>39</v>
      </c>
      <c r="C35" s="9"/>
      <c r="D35" s="10">
        <v>385</v>
      </c>
      <c r="E35" s="10">
        <f t="shared" si="1"/>
        <v>4620</v>
      </c>
      <c r="F35" s="13"/>
    </row>
    <row r="36" spans="1:6" ht="12.75">
      <c r="A36" s="21" t="s">
        <v>40</v>
      </c>
      <c r="B36" s="21"/>
      <c r="C36" s="21"/>
      <c r="D36" s="7">
        <f>SUM(D37:D41)</f>
        <v>71889</v>
      </c>
      <c r="E36" s="7">
        <f>SUM(E37:E41)</f>
        <v>862668</v>
      </c>
      <c r="F36" s="7">
        <f>D36/18869.5</f>
        <v>3.80979888179337</v>
      </c>
    </row>
    <row r="37" spans="1:6" ht="12.75">
      <c r="A37" s="15">
        <v>3.1</v>
      </c>
      <c r="B37" s="22" t="s">
        <v>41</v>
      </c>
      <c r="C37" s="22"/>
      <c r="D37" s="10">
        <v>12000</v>
      </c>
      <c r="E37" s="10">
        <f>D37*12</f>
        <v>144000</v>
      </c>
      <c r="F37" s="13"/>
    </row>
    <row r="38" spans="1:6" ht="12.75">
      <c r="A38" s="15">
        <v>3.2</v>
      </c>
      <c r="B38" s="22" t="s">
        <v>42</v>
      </c>
      <c r="C38" s="22"/>
      <c r="D38" s="10">
        <v>11000</v>
      </c>
      <c r="E38" s="10">
        <f>D38*12</f>
        <v>132000</v>
      </c>
      <c r="F38" s="13"/>
    </row>
    <row r="39" spans="1:6" ht="12.75">
      <c r="A39" s="15">
        <v>3.3</v>
      </c>
      <c r="B39" s="9" t="s">
        <v>43</v>
      </c>
      <c r="C39" s="9"/>
      <c r="D39" s="10">
        <v>12417</v>
      </c>
      <c r="E39" s="10">
        <f>D39*12</f>
        <v>149004</v>
      </c>
      <c r="F39" s="13"/>
    </row>
    <row r="40" spans="1:6" ht="12.75">
      <c r="A40" s="15">
        <v>3.4</v>
      </c>
      <c r="B40" s="22" t="s">
        <v>44</v>
      </c>
      <c r="C40" s="22"/>
      <c r="D40" s="10">
        <v>2972</v>
      </c>
      <c r="E40" s="10">
        <f>D40*12</f>
        <v>35664</v>
      </c>
      <c r="F40" s="13"/>
    </row>
    <row r="41" spans="1:6" ht="15" customHeight="1">
      <c r="A41" s="15">
        <v>3.5</v>
      </c>
      <c r="B41" s="22" t="s">
        <v>45</v>
      </c>
      <c r="C41" s="22"/>
      <c r="D41" s="10">
        <v>33500</v>
      </c>
      <c r="E41" s="10">
        <f>D41*12</f>
        <v>402000</v>
      </c>
      <c r="F41" s="13"/>
    </row>
    <row r="42" spans="4:5" ht="12.75">
      <c r="D42" s="16"/>
      <c r="E42" s="16"/>
    </row>
    <row r="43" spans="2:4" ht="12.75">
      <c r="B43" t="s">
        <v>46</v>
      </c>
      <c r="C43" s="17"/>
      <c r="D43" s="16" t="s">
        <v>47</v>
      </c>
    </row>
  </sheetData>
  <sheetProtection selectLockedCells="1" selectUnlockedCells="1"/>
  <mergeCells count="41">
    <mergeCell ref="A1:F1"/>
    <mergeCell ref="A2:F2"/>
    <mergeCell ref="A3:A4"/>
    <mergeCell ref="B3:B4"/>
    <mergeCell ref="C3:C4"/>
    <mergeCell ref="D3:F3"/>
    <mergeCell ref="A5:F5"/>
    <mergeCell ref="B6:C6"/>
    <mergeCell ref="A7:F7"/>
    <mergeCell ref="A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9:C19"/>
    <mergeCell ref="B20:C20"/>
    <mergeCell ref="B21:C21"/>
    <mergeCell ref="B22:C22"/>
    <mergeCell ref="B34:C34"/>
    <mergeCell ref="B23:C23"/>
    <mergeCell ref="B24:C24"/>
    <mergeCell ref="B25:C25"/>
    <mergeCell ref="B26:C26"/>
    <mergeCell ref="B27:C27"/>
    <mergeCell ref="B28:C28"/>
    <mergeCell ref="A36:C36"/>
    <mergeCell ref="B37:C37"/>
    <mergeCell ref="B38:C38"/>
    <mergeCell ref="B40:C40"/>
    <mergeCell ref="B41:C41"/>
    <mergeCell ref="B29:C29"/>
    <mergeCell ref="B30:C30"/>
    <mergeCell ref="B31:C31"/>
    <mergeCell ref="B32:C32"/>
    <mergeCell ref="B33:C33"/>
  </mergeCells>
  <printOptions/>
  <pageMargins left="0.2652777777777778" right="0.33125" top="0.4131944444444444" bottom="0.4548611111111111" header="0.14791666666666667" footer="0.18958333333333333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16" sqref="C16"/>
    </sheetView>
  </sheetViews>
  <sheetFormatPr defaultColWidth="11.57421875" defaultRowHeight="12.75"/>
  <cols>
    <col min="1" max="1" width="11.57421875" style="0" customWidth="1"/>
    <col min="2" max="2" width="49.7109375" style="0" customWidth="1"/>
    <col min="3" max="3" width="16.00390625" style="0" customWidth="1"/>
  </cols>
  <sheetData>
    <row r="1" spans="1:6" ht="12.75" customHeight="1">
      <c r="A1" s="25" t="s">
        <v>2</v>
      </c>
      <c r="B1" s="25" t="s">
        <v>3</v>
      </c>
      <c r="C1" s="25" t="s">
        <v>4</v>
      </c>
      <c r="D1" s="31" t="s">
        <v>5</v>
      </c>
      <c r="E1" s="31"/>
      <c r="F1" s="31"/>
    </row>
    <row r="2" spans="1:6" ht="25.5">
      <c r="A2" s="25"/>
      <c r="B2" s="25"/>
      <c r="C2" s="25"/>
      <c r="D2" s="2" t="s">
        <v>6</v>
      </c>
      <c r="E2" s="2" t="s">
        <v>7</v>
      </c>
      <c r="F2" s="2" t="s">
        <v>8</v>
      </c>
    </row>
    <row r="3" spans="1:6" ht="12.75">
      <c r="A3" s="25" t="s">
        <v>9</v>
      </c>
      <c r="B3" s="25"/>
      <c r="C3" s="25"/>
      <c r="D3" s="25"/>
      <c r="E3" s="25"/>
      <c r="F3" s="25"/>
    </row>
    <row r="4" spans="1:6" ht="12.75">
      <c r="A4" s="1">
        <v>1</v>
      </c>
      <c r="B4" s="26"/>
      <c r="C4" s="26"/>
      <c r="D4" s="3">
        <v>111962</v>
      </c>
      <c r="E4" s="4">
        <f>D4*12</f>
        <v>1343544</v>
      </c>
      <c r="F4" s="18">
        <f>D4/17913.9</f>
        <v>6.250006977821691</v>
      </c>
    </row>
    <row r="5" spans="1:6" ht="12.75">
      <c r="A5" s="27" t="s">
        <v>11</v>
      </c>
      <c r="B5" s="27"/>
      <c r="C5" s="27"/>
      <c r="D5" s="27"/>
      <c r="E5" s="27"/>
      <c r="F5" s="27"/>
    </row>
    <row r="6" spans="1:6" ht="12.75">
      <c r="A6" s="33"/>
      <c r="B6" s="33"/>
      <c r="C6" s="33"/>
      <c r="D6" s="19">
        <f>SUM(D7:D15)</f>
        <v>112049.006</v>
      </c>
      <c r="E6" s="19">
        <f>SUM(E7:E11)</f>
        <v>1344588.072</v>
      </c>
      <c r="F6" s="19">
        <f>D6/17913.9</f>
        <v>6.254863876654441</v>
      </c>
    </row>
    <row r="7" spans="1:6" ht="12.75">
      <c r="A7" s="20">
        <v>1.1</v>
      </c>
      <c r="B7" s="32" t="s">
        <v>48</v>
      </c>
      <c r="C7" s="32"/>
      <c r="D7" s="16">
        <v>71264</v>
      </c>
      <c r="E7" s="16">
        <f>D7*12</f>
        <v>855168</v>
      </c>
      <c r="F7" s="16"/>
    </row>
    <row r="8" spans="1:6" ht="12.75" customHeight="1">
      <c r="A8" s="20">
        <v>1.2</v>
      </c>
      <c r="B8" s="32" t="s">
        <v>14</v>
      </c>
      <c r="C8" s="32"/>
      <c r="D8" s="16">
        <v>5939</v>
      </c>
      <c r="E8" s="16">
        <f>D8*12</f>
        <v>71268</v>
      </c>
      <c r="F8" s="16"/>
    </row>
    <row r="9" spans="1:6" ht="12.75">
      <c r="A9" s="20">
        <v>1.3</v>
      </c>
      <c r="B9" s="32" t="s">
        <v>15</v>
      </c>
      <c r="C9" s="32"/>
      <c r="D9" s="16">
        <f>(D7+D8)*0.202</f>
        <v>15595.006</v>
      </c>
      <c r="E9" s="16">
        <f>D9*12</f>
        <v>187140.072</v>
      </c>
      <c r="F9" s="16"/>
    </row>
    <row r="10" spans="1:6" ht="12.75">
      <c r="A10" s="20">
        <v>1.4</v>
      </c>
      <c r="B10" s="32" t="s">
        <v>49</v>
      </c>
      <c r="C10" s="32"/>
      <c r="D10" s="16">
        <v>5000</v>
      </c>
      <c r="E10" s="16">
        <f>D10*12</f>
        <v>60000</v>
      </c>
      <c r="F10" s="16"/>
    </row>
    <row r="11" spans="1:6" ht="12.75">
      <c r="A11" s="20">
        <v>1.5</v>
      </c>
      <c r="B11" s="32" t="s">
        <v>50</v>
      </c>
      <c r="C11" s="32"/>
      <c r="D11" s="16">
        <v>14251</v>
      </c>
      <c r="E11" s="16">
        <f>D11*12</f>
        <v>171012</v>
      </c>
      <c r="F11" s="16"/>
    </row>
  </sheetData>
  <sheetProtection selectLockedCells="1" selectUnlockedCells="1"/>
  <mergeCells count="13">
    <mergeCell ref="A1:A2"/>
    <mergeCell ref="B1:B2"/>
    <mergeCell ref="C1:C2"/>
    <mergeCell ref="D1:F1"/>
    <mergeCell ref="A3:F3"/>
    <mergeCell ref="B4:C4"/>
    <mergeCell ref="B11:C11"/>
    <mergeCell ref="A5:F5"/>
    <mergeCell ref="A6:C6"/>
    <mergeCell ref="B7:C7"/>
    <mergeCell ref="B8:C8"/>
    <mergeCell ref="B9:C9"/>
    <mergeCell ref="B10:C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2016-02-03T17:40:15Z</cp:lastPrinted>
  <dcterms:created xsi:type="dcterms:W3CDTF">2016-02-03T17:32:01Z</dcterms:created>
  <dcterms:modified xsi:type="dcterms:W3CDTF">2016-02-07T16:52:36Z</dcterms:modified>
  <cp:category/>
  <cp:version/>
  <cp:contentType/>
  <cp:contentStatus/>
</cp:coreProperties>
</file>